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60" windowWidth="12330" windowHeight="9375" tabRatio="747"/>
  </bookViews>
  <sheets>
    <sheet name="表紙" sheetId="10" r:id="rId1"/>
    <sheet name="1.定格エネルギー消費量" sheetId="16" r:id="rId2"/>
    <sheet name="2.熱効率" sheetId="11" r:id="rId3"/>
    <sheet name="4.調理能力" sheetId="18" r:id="rId4"/>
    <sheet name="5.エネルギー消費量 " sheetId="14" r:id="rId5"/>
  </sheets>
  <definedNames>
    <definedName name="_xlnm._FilterDatabase" localSheetId="3" hidden="1">'4.調理能力'!#REF!</definedName>
    <definedName name="_xlnm.Print_Area" localSheetId="1">'1.定格エネルギー消費量'!$A$2:$L$50,'1.定格エネルギー消費量'!$A$52:$L$103,'1.定格エネルギー消費量'!$A$105:$L$162</definedName>
    <definedName name="_xlnm.Print_Area" localSheetId="2">'2.熱効率'!$A$2:$L$50,'2.熱効率'!$A$53:$L$98</definedName>
    <definedName name="_xlnm.Print_Area" localSheetId="3">'4.調理能力'!$A$2:$L$54,'4.調理能力'!$A$57:$L$102</definedName>
    <definedName name="_xlnm.Print_Area" localSheetId="4">'5.エネルギー消費量 '!$A$2:$K$50</definedName>
    <definedName name="_xlnm.Print_Area" localSheetId="0">表紙!$A$1:$K$40</definedName>
  </definedNames>
  <calcPr calcId="145621"/>
</workbook>
</file>

<file path=xl/calcChain.xml><?xml version="1.0" encoding="utf-8"?>
<calcChain xmlns="http://schemas.openxmlformats.org/spreadsheetml/2006/main">
  <c r="J37" i="11" l="1"/>
  <c r="G12" i="10" l="1"/>
  <c r="C106" i="16" l="1"/>
  <c r="C53" i="16"/>
  <c r="C3" i="16"/>
  <c r="C58" i="18" l="1"/>
  <c r="I59" i="18"/>
  <c r="C59" i="18"/>
  <c r="K58" i="18"/>
  <c r="I23" i="18"/>
  <c r="H97" i="16"/>
  <c r="F97" i="16"/>
  <c r="J16" i="10" s="1"/>
  <c r="K106" i="16" l="1"/>
  <c r="K53" i="16"/>
  <c r="I34" i="16" l="1"/>
  <c r="I41" i="16" s="1"/>
  <c r="J28" i="11" l="1"/>
  <c r="J44" i="11" s="1"/>
  <c r="I37" i="11"/>
  <c r="N31" i="10"/>
  <c r="N32" i="10"/>
  <c r="J32" i="10"/>
  <c r="J31" i="10"/>
  <c r="I42" i="18"/>
  <c r="I28" i="18" s="1"/>
  <c r="C3" i="11"/>
  <c r="C54" i="11" s="1"/>
  <c r="I4" i="18"/>
  <c r="C4" i="18"/>
  <c r="K3" i="18"/>
  <c r="C3" i="18"/>
  <c r="I4" i="14"/>
  <c r="C3" i="14"/>
  <c r="J3" i="14"/>
  <c r="K3" i="11"/>
  <c r="K54" i="11" s="1"/>
  <c r="K3" i="16"/>
  <c r="I4" i="16"/>
  <c r="J4" i="11"/>
  <c r="J55" i="11" s="1"/>
  <c r="C4" i="14"/>
  <c r="C4" i="11"/>
  <c r="C55" i="11" s="1"/>
  <c r="C4" i="16"/>
  <c r="I28" i="11" l="1"/>
  <c r="I44" i="11" s="1"/>
  <c r="J46" i="11" s="1"/>
  <c r="P41" i="16"/>
  <c r="I42" i="16" s="1"/>
  <c r="I71" i="16" s="1"/>
  <c r="H15" i="10" s="1"/>
  <c r="O51" i="18"/>
  <c r="I51" i="18" s="1"/>
  <c r="I24" i="14" s="1"/>
  <c r="I27" i="14" s="1"/>
  <c r="O30" i="18"/>
  <c r="I25" i="14"/>
  <c r="I26" i="18"/>
  <c r="I18" i="14"/>
  <c r="C54" i="16"/>
  <c r="C107" i="16"/>
  <c r="I54" i="16"/>
  <c r="I107" i="16"/>
  <c r="H27" i="10" l="1"/>
  <c r="I43" i="14"/>
  <c r="I30" i="18"/>
  <c r="H20" i="10" s="1"/>
  <c r="I29" i="14"/>
  <c r="H28" i="10" s="1"/>
  <c r="I32" i="18"/>
  <c r="I17" i="14" s="1"/>
  <c r="P88" i="16"/>
  <c r="I90" i="16" s="1"/>
  <c r="I95" i="16" s="1"/>
  <c r="H16" i="10" s="1"/>
  <c r="J48" i="11"/>
  <c r="H17" i="10"/>
  <c r="I45" i="14" l="1"/>
  <c r="H32" i="10" s="1"/>
  <c r="I22" i="14"/>
  <c r="H26" i="10" s="1"/>
  <c r="I20" i="14"/>
  <c r="I39" i="14" s="1"/>
  <c r="H25" i="10" l="1"/>
  <c r="I41" i="14"/>
  <c r="H31" i="10" s="1"/>
</calcChain>
</file>

<file path=xl/sharedStrings.xml><?xml version="1.0" encoding="utf-8"?>
<sst xmlns="http://schemas.openxmlformats.org/spreadsheetml/2006/main" count="428" uniqueCount="268">
  <si>
    <t>型　　式</t>
    <rPh sb="0" eb="1">
      <t>カタ</t>
    </rPh>
    <rPh sb="3" eb="4">
      <t>シキ</t>
    </rPh>
    <phoneticPr fontId="3"/>
  </si>
  <si>
    <t>製造者名</t>
    <rPh sb="0" eb="2">
      <t>セイゾウ</t>
    </rPh>
    <rPh sb="2" eb="3">
      <t>シャ</t>
    </rPh>
    <rPh sb="3" eb="4">
      <t>メイ</t>
    </rPh>
    <phoneticPr fontId="3"/>
  </si>
  <si>
    <t>試験場所</t>
    <rPh sb="0" eb="2">
      <t>シケン</t>
    </rPh>
    <rPh sb="2" eb="4">
      <t>バショ</t>
    </rPh>
    <phoneticPr fontId="3"/>
  </si>
  <si>
    <t>電　　源</t>
    <rPh sb="0" eb="1">
      <t>デン</t>
    </rPh>
    <rPh sb="3" eb="4">
      <t>ミナモト</t>
    </rPh>
    <phoneticPr fontId="3"/>
  </si>
  <si>
    <t>機器の
主な仕様</t>
    <rPh sb="0" eb="2">
      <t>キキ</t>
    </rPh>
    <rPh sb="4" eb="5">
      <t>オモ</t>
    </rPh>
    <rPh sb="6" eb="8">
      <t>シヨウ</t>
    </rPh>
    <phoneticPr fontId="3"/>
  </si>
  <si>
    <t>（％）</t>
    <phoneticPr fontId="3"/>
  </si>
  <si>
    <t>1回目</t>
    <rPh sb="1" eb="3">
      <t>カイメ</t>
    </rPh>
    <phoneticPr fontId="3"/>
  </si>
  <si>
    <t>品　　目</t>
    <rPh sb="0" eb="1">
      <t>シナ</t>
    </rPh>
    <rPh sb="3" eb="4">
      <t>メ</t>
    </rPh>
    <phoneticPr fontId="3"/>
  </si>
  <si>
    <t>名　　称</t>
    <rPh sb="0" eb="1">
      <t>ナ</t>
    </rPh>
    <rPh sb="3" eb="4">
      <t>ショウ</t>
    </rPh>
    <phoneticPr fontId="3"/>
  </si>
  <si>
    <t>気圧(hPa)</t>
    <rPh sb="0" eb="1">
      <t>キ</t>
    </rPh>
    <rPh sb="1" eb="2">
      <t>アツ</t>
    </rPh>
    <phoneticPr fontId="3"/>
  </si>
  <si>
    <t>重量(kg)</t>
    <rPh sb="0" eb="2">
      <t>ジュウリョウ</t>
    </rPh>
    <phoneticPr fontId="3"/>
  </si>
  <si>
    <t>(kWh/回)</t>
    <rPh sb="5" eb="6">
      <t>カイ</t>
    </rPh>
    <phoneticPr fontId="3"/>
  </si>
  <si>
    <t>誤差</t>
    <rPh sb="0" eb="2">
      <t>ゴサ</t>
    </rPh>
    <phoneticPr fontId="3"/>
  </si>
  <si>
    <t>2回目</t>
    <rPh sb="1" eb="3">
      <t>カイメ</t>
    </rPh>
    <phoneticPr fontId="3"/>
  </si>
  <si>
    <t>作成日</t>
    <rPh sb="0" eb="2">
      <t>サクセイ</t>
    </rPh>
    <rPh sb="2" eb="3">
      <t>ニチ</t>
    </rPh>
    <phoneticPr fontId="3"/>
  </si>
  <si>
    <t>担当部署</t>
    <rPh sb="0" eb="2">
      <t>タントウ</t>
    </rPh>
    <rPh sb="2" eb="4">
      <t>ブショ</t>
    </rPh>
    <phoneticPr fontId="3"/>
  </si>
  <si>
    <t>試験期間</t>
    <rPh sb="0" eb="2">
      <t>シケン</t>
    </rPh>
    <rPh sb="2" eb="4">
      <t>キカン</t>
    </rPh>
    <phoneticPr fontId="3"/>
  </si>
  <si>
    <t>測定機器</t>
    <rPh sb="0" eb="2">
      <t>ソクテイ</t>
    </rPh>
    <rPh sb="2" eb="4">
      <t>キキ</t>
    </rPh>
    <phoneticPr fontId="3"/>
  </si>
  <si>
    <t>(D)×</t>
  </si>
  <si>
    <t>(H)</t>
    <phoneticPr fontId="3"/>
  </si>
  <si>
    <t>試験日</t>
    <rPh sb="0" eb="3">
      <t>シケンビ</t>
    </rPh>
    <phoneticPr fontId="3"/>
  </si>
  <si>
    <t>室温(℃)</t>
    <phoneticPr fontId="3"/>
  </si>
  <si>
    <t>特に規定しない。</t>
    <rPh sb="0" eb="1">
      <t>トク</t>
    </rPh>
    <rPh sb="2" eb="4">
      <t>キテイ</t>
    </rPh>
    <phoneticPr fontId="3"/>
  </si>
  <si>
    <t>①立上り時</t>
    <rPh sb="1" eb="3">
      <t>タチアガ</t>
    </rPh>
    <rPh sb="4" eb="5">
      <t>ジ</t>
    </rPh>
    <phoneticPr fontId="3"/>
  </si>
  <si>
    <t>②調理時</t>
    <rPh sb="1" eb="3">
      <t>チョウリ</t>
    </rPh>
    <rPh sb="3" eb="4">
      <t>ジ</t>
    </rPh>
    <phoneticPr fontId="3"/>
  </si>
  <si>
    <t>（kWh/回）</t>
    <rPh sb="5" eb="6">
      <t>カイ</t>
    </rPh>
    <phoneticPr fontId="3"/>
  </si>
  <si>
    <t>（回/日）</t>
    <rPh sb="1" eb="2">
      <t>カイ</t>
    </rPh>
    <rPh sb="3" eb="4">
      <t>ニチ</t>
    </rPh>
    <phoneticPr fontId="3"/>
  </si>
  <si>
    <t>（kWh/日）</t>
    <rPh sb="5" eb="6">
      <t>ニチ</t>
    </rPh>
    <phoneticPr fontId="3"/>
  </si>
  <si>
    <t>湿度(％)</t>
    <rPh sb="0" eb="1">
      <t>シツ</t>
    </rPh>
    <rPh sb="1" eb="2">
      <t>タビ</t>
    </rPh>
    <phoneticPr fontId="3"/>
  </si>
  <si>
    <t>①立上り時</t>
    <phoneticPr fontId="3"/>
  </si>
  <si>
    <t>（kW）</t>
    <phoneticPr fontId="3"/>
  </si>
  <si>
    <t>②調理時</t>
    <phoneticPr fontId="3"/>
  </si>
  <si>
    <t>（小数点以下1位）</t>
    <rPh sb="1" eb="4">
      <t>ショウスウテン</t>
    </rPh>
    <rPh sb="4" eb="6">
      <t>イカ</t>
    </rPh>
    <rPh sb="7" eb="8">
      <t>イ</t>
    </rPh>
    <phoneticPr fontId="3"/>
  </si>
  <si>
    <t>（小数点以下2位）</t>
    <rPh sb="1" eb="4">
      <t>ショウスウテン</t>
    </rPh>
    <rPh sb="4" eb="6">
      <t>イカ</t>
    </rPh>
    <rPh sb="7" eb="8">
      <t>イ</t>
    </rPh>
    <phoneticPr fontId="3"/>
  </si>
  <si>
    <t>（小数点以下3位）</t>
    <rPh sb="1" eb="4">
      <t>ショウスウテン</t>
    </rPh>
    <rPh sb="4" eb="6">
      <t>イカ</t>
    </rPh>
    <rPh sb="7" eb="8">
      <t>イ</t>
    </rPh>
    <phoneticPr fontId="3"/>
  </si>
  <si>
    <t>～</t>
    <phoneticPr fontId="3"/>
  </si>
  <si>
    <t>(W)×</t>
    <phoneticPr fontId="3"/>
  </si>
  <si>
    <t>湿度(%)</t>
    <rPh sb="0" eb="1">
      <t>シツ</t>
    </rPh>
    <rPh sb="1" eb="2">
      <t>タビ</t>
    </rPh>
    <phoneticPr fontId="3"/>
  </si>
  <si>
    <t>（㎏）</t>
    <phoneticPr fontId="3"/>
  </si>
  <si>
    <t>（℃）</t>
    <phoneticPr fontId="3"/>
  </si>
  <si>
    <t>（kWh）</t>
    <phoneticPr fontId="3"/>
  </si>
  <si>
    <t>（整数）</t>
    <rPh sb="1" eb="3">
      <t>セイスウ</t>
    </rPh>
    <phoneticPr fontId="3"/>
  </si>
  <si>
    <t>（min/回）</t>
    <rPh sb="5" eb="6">
      <t>カイ</t>
    </rPh>
    <phoneticPr fontId="3"/>
  </si>
  <si>
    <t>外形寸法(mm)</t>
    <rPh sb="0" eb="2">
      <t>ガイケイ</t>
    </rPh>
    <rPh sb="2" eb="4">
      <t>スンポウ</t>
    </rPh>
    <phoneticPr fontId="3"/>
  </si>
  <si>
    <t>(kWh/日)</t>
    <rPh sb="5" eb="6">
      <t>ニチ</t>
    </rPh>
    <phoneticPr fontId="3"/>
  </si>
  <si>
    <t>（小数点以下３位）</t>
    <rPh sb="1" eb="4">
      <t>ショウスウテン</t>
    </rPh>
    <rPh sb="4" eb="6">
      <t>イカ</t>
    </rPh>
    <rPh sb="7" eb="8">
      <t>イ</t>
    </rPh>
    <phoneticPr fontId="3"/>
  </si>
  <si>
    <t>①立上り時熱効率</t>
    <rPh sb="1" eb="3">
      <t>タチアガ</t>
    </rPh>
    <rPh sb="4" eb="5">
      <t>ジ</t>
    </rPh>
    <rPh sb="5" eb="6">
      <t>ネツ</t>
    </rPh>
    <rPh sb="6" eb="8">
      <t>コウリツ</t>
    </rPh>
    <phoneticPr fontId="3"/>
  </si>
  <si>
    <t>セールス
ポイント等</t>
    <rPh sb="9" eb="10">
      <t>トウ</t>
    </rPh>
    <phoneticPr fontId="3"/>
  </si>
  <si>
    <t>（kW）</t>
    <phoneticPr fontId="3"/>
  </si>
  <si>
    <t>（ガス）　</t>
    <phoneticPr fontId="3"/>
  </si>
  <si>
    <t>①立上り時</t>
    <phoneticPr fontId="3"/>
  </si>
  <si>
    <r>
      <t>（ｋJ/m</t>
    </r>
    <r>
      <rPr>
        <vertAlign val="superscript"/>
        <sz val="9"/>
        <rFont val="ＭＳ Ｐゴシック"/>
        <family val="3"/>
        <charset val="128"/>
      </rPr>
      <t>3</t>
    </r>
    <r>
      <rPr>
        <sz val="9"/>
        <rFont val="ＭＳ Ｐゴシック"/>
        <family val="3"/>
        <charset val="128"/>
      </rPr>
      <t>N)</t>
    </r>
    <phoneticPr fontId="3"/>
  </si>
  <si>
    <t>（kPa）</t>
    <phoneticPr fontId="3"/>
  </si>
  <si>
    <t>(kW)</t>
    <phoneticPr fontId="3"/>
  </si>
  <si>
    <t>(%)</t>
    <phoneticPr fontId="3"/>
  </si>
  <si>
    <t>（％）</t>
    <phoneticPr fontId="3"/>
  </si>
  <si>
    <t>(kW)</t>
    <phoneticPr fontId="3"/>
  </si>
  <si>
    <t>調理回数を想定した日あたりエネルギー消費量の計算をする。</t>
    <rPh sb="0" eb="2">
      <t>チョウリ</t>
    </rPh>
    <rPh sb="2" eb="4">
      <t>カイスウ</t>
    </rPh>
    <rPh sb="5" eb="7">
      <t>ソウテイ</t>
    </rPh>
    <rPh sb="9" eb="10">
      <t>ヒ</t>
    </rPh>
    <rPh sb="18" eb="20">
      <t>ショウヒ</t>
    </rPh>
    <rPh sb="21" eb="22">
      <t>リキリョウ</t>
    </rPh>
    <rPh sb="22" eb="24">
      <t>ケイサン</t>
    </rPh>
    <phoneticPr fontId="3"/>
  </si>
  <si>
    <t>製造者名</t>
    <rPh sb="0" eb="3">
      <t>セイゾウシャ</t>
    </rPh>
    <rPh sb="3" eb="4">
      <t>メイ</t>
    </rPh>
    <phoneticPr fontId="3"/>
  </si>
  <si>
    <t>（kJ/kg℃）</t>
    <phoneticPr fontId="3"/>
  </si>
  <si>
    <t>ガス種</t>
    <rPh sb="2" eb="3">
      <t>シュ</t>
    </rPh>
    <phoneticPr fontId="3"/>
  </si>
  <si>
    <r>
      <t>（ｍ</t>
    </r>
    <r>
      <rPr>
        <vertAlign val="superscript"/>
        <sz val="9"/>
        <rFont val="ＭＳ Ｐゴシック"/>
        <family val="3"/>
        <charset val="128"/>
      </rPr>
      <t>３</t>
    </r>
    <r>
      <rPr>
        <sz val="9"/>
        <rFont val="ＭＳ Ｐゴシック"/>
        <family val="3"/>
        <charset val="128"/>
      </rPr>
      <t>）</t>
    </r>
    <phoneticPr fontId="3"/>
  </si>
  <si>
    <r>
      <t>（ｋJ/m</t>
    </r>
    <r>
      <rPr>
        <vertAlign val="superscript"/>
        <sz val="9"/>
        <rFont val="ＭＳ Ｐゴシック"/>
        <family val="3"/>
        <charset val="128"/>
      </rPr>
      <t>3</t>
    </r>
    <r>
      <rPr>
        <sz val="9"/>
        <rFont val="ＭＳ Ｐゴシック"/>
        <family val="3"/>
        <charset val="128"/>
      </rPr>
      <t>N)</t>
    </r>
    <phoneticPr fontId="3"/>
  </si>
  <si>
    <t>試験機器の最大消費電力</t>
    <rPh sb="0" eb="2">
      <t>シケン</t>
    </rPh>
    <rPh sb="2" eb="4">
      <t>キキ</t>
    </rPh>
    <phoneticPr fontId="3"/>
  </si>
  <si>
    <t>釜数</t>
    <rPh sb="0" eb="1">
      <t>カマ</t>
    </rPh>
    <rPh sb="1" eb="2">
      <t>スウ</t>
    </rPh>
    <phoneticPr fontId="3"/>
  </si>
  <si>
    <t>(㎏)</t>
    <phoneticPr fontId="3"/>
  </si>
  <si>
    <t>(kg/h）</t>
    <phoneticPr fontId="3"/>
  </si>
  <si>
    <t>(kg/回)</t>
    <rPh sb="4" eb="5">
      <t>カイ</t>
    </rPh>
    <phoneticPr fontId="3"/>
  </si>
  <si>
    <t>(kWh/kg)</t>
    <phoneticPr fontId="3"/>
  </si>
  <si>
    <t xml:space="preserve">加水量[kg] = </t>
    <phoneticPr fontId="3"/>
  </si>
  <si>
    <t>（kg）</t>
    <phoneticPr fontId="3"/>
  </si>
  <si>
    <t xml:space="preserve">浸漬開始時の釜の水温[℃] = </t>
    <rPh sb="0" eb="2">
      <t>シンセキ</t>
    </rPh>
    <rPh sb="2" eb="4">
      <t>カイシ</t>
    </rPh>
    <rPh sb="4" eb="5">
      <t>ジ</t>
    </rPh>
    <rPh sb="6" eb="7">
      <t>カマ</t>
    </rPh>
    <rPh sb="8" eb="10">
      <t>スイオン</t>
    </rPh>
    <phoneticPr fontId="3"/>
  </si>
  <si>
    <t xml:space="preserve">炊き上がり重量[kg] = </t>
    <phoneticPr fontId="3"/>
  </si>
  <si>
    <t>（kg/回）</t>
    <rPh sb="4" eb="5">
      <t>カイ</t>
    </rPh>
    <phoneticPr fontId="3"/>
  </si>
  <si>
    <t>(kg/h）</t>
  </si>
  <si>
    <t>（kWh/回）</t>
    <phoneticPr fontId="3"/>
  </si>
  <si>
    <t>(kWh/㎏)</t>
    <phoneticPr fontId="3"/>
  </si>
  <si>
    <t>１ｋｇあたりの
消費電力量</t>
    <phoneticPr fontId="3"/>
  </si>
  <si>
    <t>定格消費電力</t>
    <rPh sb="0" eb="2">
      <t>テイカク</t>
    </rPh>
    <rPh sb="4" eb="6">
      <t>デンリョク</t>
    </rPh>
    <phoneticPr fontId="3"/>
  </si>
  <si>
    <t>ガス消費量[kWh]は、次式にて算出する。</t>
    <rPh sb="2" eb="5">
      <t>ショウヒリョウ</t>
    </rPh>
    <rPh sb="12" eb="14">
      <t>ジシキ</t>
    </rPh>
    <rPh sb="16" eb="18">
      <t>サンシュツ</t>
    </rPh>
    <phoneticPr fontId="3"/>
  </si>
  <si>
    <t>（電気）</t>
    <phoneticPr fontId="3"/>
  </si>
  <si>
    <t>（電気）</t>
  </si>
  <si>
    <t>③待機時</t>
    <phoneticPr fontId="3"/>
  </si>
  <si>
    <t>（ガス）　</t>
    <phoneticPr fontId="3"/>
  </si>
  <si>
    <t>（電気）</t>
    <phoneticPr fontId="3"/>
  </si>
  <si>
    <t>（削除NG)</t>
  </si>
  <si>
    <t xml:space="preserve">ガス）hc ： 調理回数 </t>
    <rPh sb="10" eb="12">
      <t>カイスウ</t>
    </rPh>
    <phoneticPr fontId="3"/>
  </si>
  <si>
    <t xml:space="preserve">電気）hc ： 調理回数 </t>
    <rPh sb="0" eb="2">
      <t>デンキ</t>
    </rPh>
    <rPh sb="10" eb="12">
      <t>カイスウ</t>
    </rPh>
    <phoneticPr fontId="3"/>
  </si>
  <si>
    <t>業務用厨房熱機器等性能測定結果　【ガス機器】</t>
    <rPh sb="0" eb="2">
      <t>ギョウム</t>
    </rPh>
    <phoneticPr fontId="3"/>
  </si>
  <si>
    <t>業務用厨房熱機器等性能測定結果　【ガス機器】</t>
    <phoneticPr fontId="3"/>
  </si>
  <si>
    <t>業務用厨房熱機器等性能測定結果　【ガス機器】</t>
    <phoneticPr fontId="3"/>
  </si>
  <si>
    <t xml:space="preserve">     測定写真</t>
    <rPh sb="5" eb="7">
      <t>ソクテイ</t>
    </rPh>
    <rPh sb="7" eb="9">
      <t>シャシン</t>
    </rPh>
    <phoneticPr fontId="4"/>
  </si>
  <si>
    <t>　　　　　立上り時熱効率測定グラフ</t>
    <rPh sb="5" eb="7">
      <t>タチアガ</t>
    </rPh>
    <rPh sb="8" eb="9">
      <t>ジ</t>
    </rPh>
    <phoneticPr fontId="3"/>
  </si>
  <si>
    <t>　　食材写真</t>
    <rPh sb="2" eb="4">
      <t>ショクザイ</t>
    </rPh>
    <rPh sb="4" eb="6">
      <t>シャシン</t>
    </rPh>
    <phoneticPr fontId="3"/>
  </si>
  <si>
    <t>調理試験写真</t>
  </si>
  <si>
    <t>③待機時</t>
    <rPh sb="1" eb="3">
      <t>タイキ</t>
    </rPh>
    <rPh sb="3" eb="4">
      <t>ジ</t>
    </rPh>
    <phoneticPr fontId="3"/>
  </si>
  <si>
    <t>番号</t>
    <rPh sb="0" eb="2">
      <t>バンゴウ</t>
    </rPh>
    <phoneticPr fontId="3"/>
  </si>
  <si>
    <t>⇒</t>
    <phoneticPr fontId="3"/>
  </si>
  <si>
    <t>①：「ガス消費量の算出」に規定する次式にて算出する場合</t>
    <rPh sb="25" eb="27">
      <t>バアイ</t>
    </rPh>
    <phoneticPr fontId="3"/>
  </si>
  <si>
    <r>
      <rPr>
        <i/>
        <sz val="10"/>
        <rFont val="Cambria"/>
        <family val="1"/>
      </rPr>
      <t>T</t>
    </r>
    <r>
      <rPr>
        <vertAlign val="subscript"/>
        <sz val="10"/>
        <rFont val="Cambria"/>
        <family val="1"/>
      </rPr>
      <t>G</t>
    </r>
    <r>
      <rPr>
        <sz val="10"/>
        <rFont val="ＭＳ Ｐゴシック"/>
        <family val="3"/>
        <charset val="128"/>
      </rPr>
      <t>：実測時間[s]</t>
    </r>
    <rPh sb="3" eb="5">
      <t>ジッソク</t>
    </rPh>
    <rPh sb="5" eb="7">
      <t>ジカン</t>
    </rPh>
    <phoneticPr fontId="3"/>
  </si>
  <si>
    <r>
      <rPr>
        <i/>
        <sz val="10"/>
        <rFont val="Cambria"/>
        <family val="1"/>
      </rPr>
      <t>T</t>
    </r>
    <r>
      <rPr>
        <vertAlign val="subscript"/>
        <sz val="10"/>
        <rFont val="Cambria"/>
        <family val="1"/>
      </rPr>
      <t>G</t>
    </r>
    <r>
      <rPr>
        <sz val="10"/>
        <rFont val="Cambria"/>
        <family val="1"/>
      </rPr>
      <t>=</t>
    </r>
    <phoneticPr fontId="3"/>
  </si>
  <si>
    <t>(s)</t>
    <phoneticPr fontId="3"/>
  </si>
  <si>
    <r>
      <rPr>
        <i/>
        <sz val="10"/>
        <rFont val="Cambria"/>
        <family val="1"/>
      </rPr>
      <t>U</t>
    </r>
    <r>
      <rPr>
        <vertAlign val="subscript"/>
        <sz val="10"/>
        <rFont val="Cambria"/>
        <family val="1"/>
      </rPr>
      <t>G</t>
    </r>
    <r>
      <rPr>
        <sz val="10"/>
        <rFont val="ＭＳ Ｐゴシック"/>
        <family val="3"/>
        <charset val="128"/>
      </rPr>
      <t>： 実測ガス流量[m</t>
    </r>
    <r>
      <rPr>
        <vertAlign val="superscript"/>
        <sz val="10"/>
        <rFont val="ＭＳ Ｐゴシック"/>
        <family val="3"/>
        <charset val="128"/>
      </rPr>
      <t>3</t>
    </r>
    <r>
      <rPr>
        <sz val="10"/>
        <rFont val="ＭＳ Ｐゴシック"/>
        <family val="3"/>
        <charset val="128"/>
      </rPr>
      <t xml:space="preserve">] </t>
    </r>
    <phoneticPr fontId="3"/>
  </si>
  <si>
    <r>
      <rPr>
        <i/>
        <sz val="10"/>
        <rFont val="Cambria"/>
        <family val="1"/>
      </rPr>
      <t>U</t>
    </r>
    <r>
      <rPr>
        <vertAlign val="subscript"/>
        <sz val="10"/>
        <rFont val="Cambria"/>
        <family val="1"/>
      </rPr>
      <t>G</t>
    </r>
    <r>
      <rPr>
        <sz val="10"/>
        <rFont val="Cambria"/>
        <family val="1"/>
      </rPr>
      <t>=</t>
    </r>
    <phoneticPr fontId="3"/>
  </si>
  <si>
    <r>
      <rPr>
        <i/>
        <sz val="10"/>
        <rFont val="Cambria"/>
        <family val="1"/>
      </rPr>
      <t>J</t>
    </r>
    <r>
      <rPr>
        <vertAlign val="subscript"/>
        <sz val="10"/>
        <rFont val="Cambria"/>
        <family val="1"/>
      </rPr>
      <t>G</t>
    </r>
    <r>
      <rPr>
        <sz val="10"/>
        <rFont val="ＭＳ Ｐゴシック"/>
        <family val="3"/>
        <charset val="128"/>
      </rPr>
      <t>：</t>
    </r>
    <r>
      <rPr>
        <vertAlign val="subscript"/>
        <sz val="10"/>
        <rFont val="ＭＳ Ｐゴシック"/>
        <family val="3"/>
        <charset val="128"/>
      </rPr>
      <t xml:space="preserve"> </t>
    </r>
    <r>
      <rPr>
        <sz val="10"/>
        <rFont val="ＭＳ Ｐゴシック"/>
        <family val="3"/>
        <charset val="128"/>
      </rPr>
      <t>使用ガスの総発熱量[kJ/m</t>
    </r>
    <r>
      <rPr>
        <vertAlign val="superscript"/>
        <sz val="10"/>
        <rFont val="ＭＳ Ｐゴシック"/>
        <family val="3"/>
        <charset val="128"/>
      </rPr>
      <t>3</t>
    </r>
    <r>
      <rPr>
        <sz val="10"/>
        <rFont val="ＭＳ Ｐゴシック"/>
        <family val="3"/>
        <charset val="128"/>
      </rPr>
      <t>N]</t>
    </r>
    <phoneticPr fontId="3"/>
  </si>
  <si>
    <r>
      <rPr>
        <i/>
        <sz val="10"/>
        <rFont val="Cambria"/>
        <family val="1"/>
      </rPr>
      <t>J</t>
    </r>
    <r>
      <rPr>
        <vertAlign val="subscript"/>
        <sz val="10"/>
        <rFont val="Cambria"/>
        <family val="1"/>
      </rPr>
      <t>G</t>
    </r>
    <r>
      <rPr>
        <sz val="10"/>
        <rFont val="Cambria"/>
        <family val="1"/>
      </rPr>
      <t>=</t>
    </r>
    <phoneticPr fontId="3"/>
  </si>
  <si>
    <r>
      <t>（ｋJ/m</t>
    </r>
    <r>
      <rPr>
        <vertAlign val="superscript"/>
        <sz val="9"/>
        <rFont val="ＭＳ Ｐゴシック"/>
        <family val="3"/>
        <charset val="128"/>
      </rPr>
      <t>3</t>
    </r>
    <r>
      <rPr>
        <sz val="9"/>
        <rFont val="ＭＳ Ｐゴシック"/>
        <family val="3"/>
        <charset val="128"/>
      </rPr>
      <t>N)</t>
    </r>
    <phoneticPr fontId="3"/>
  </si>
  <si>
    <r>
      <rPr>
        <i/>
        <sz val="10"/>
        <rFont val="Cambria"/>
        <family val="1"/>
      </rPr>
      <t>θ</t>
    </r>
    <r>
      <rPr>
        <i/>
        <vertAlign val="subscript"/>
        <sz val="10"/>
        <rFont val="Cambria"/>
        <family val="1"/>
      </rPr>
      <t>G</t>
    </r>
    <r>
      <rPr>
        <sz val="10"/>
        <rFont val="ＭＳ Ｐゴシック"/>
        <family val="3"/>
        <charset val="128"/>
      </rPr>
      <t>：</t>
    </r>
    <r>
      <rPr>
        <sz val="10"/>
        <rFont val="Century"/>
        <family val="1"/>
      </rPr>
      <t xml:space="preserve"> </t>
    </r>
    <r>
      <rPr>
        <sz val="10"/>
        <rFont val="ＭＳ Ｐゴシック"/>
        <family val="3"/>
        <charset val="128"/>
      </rPr>
      <t>測定時のガスメータ内のガス温度[℃]</t>
    </r>
    <phoneticPr fontId="3"/>
  </si>
  <si>
    <r>
      <rPr>
        <i/>
        <sz val="10"/>
        <rFont val="Cambria"/>
        <family val="1"/>
      </rPr>
      <t>θ</t>
    </r>
    <r>
      <rPr>
        <vertAlign val="subscript"/>
        <sz val="10"/>
        <rFont val="Cambria"/>
        <family val="1"/>
      </rPr>
      <t>G</t>
    </r>
    <r>
      <rPr>
        <sz val="10"/>
        <rFont val="Cambria"/>
        <family val="1"/>
      </rPr>
      <t>=</t>
    </r>
    <phoneticPr fontId="3"/>
  </si>
  <si>
    <t>（℃）</t>
    <phoneticPr fontId="3"/>
  </si>
  <si>
    <r>
      <rPr>
        <i/>
        <sz val="10"/>
        <rFont val="Cambria"/>
        <family val="1"/>
      </rPr>
      <t>Π</t>
    </r>
    <r>
      <rPr>
        <vertAlign val="subscript"/>
        <sz val="10"/>
        <rFont val="Cambria"/>
        <family val="1"/>
      </rPr>
      <t>r</t>
    </r>
    <r>
      <rPr>
        <sz val="10"/>
        <rFont val="ＭＳ Ｐゴシック"/>
        <family val="3"/>
        <charset val="128"/>
      </rPr>
      <t xml:space="preserve"> ： 測定時の大気圧[kPa]</t>
    </r>
    <phoneticPr fontId="3"/>
  </si>
  <si>
    <r>
      <rPr>
        <i/>
        <sz val="10"/>
        <rFont val="Cambria"/>
        <family val="1"/>
      </rPr>
      <t>Π</t>
    </r>
    <r>
      <rPr>
        <vertAlign val="subscript"/>
        <sz val="10"/>
        <rFont val="Cambria"/>
        <family val="1"/>
      </rPr>
      <t>r</t>
    </r>
    <r>
      <rPr>
        <sz val="10"/>
        <rFont val="Cambria"/>
        <family val="1"/>
      </rPr>
      <t xml:space="preserve"> =</t>
    </r>
    <phoneticPr fontId="3"/>
  </si>
  <si>
    <t>（kPa）</t>
    <phoneticPr fontId="3"/>
  </si>
  <si>
    <r>
      <rPr>
        <i/>
        <sz val="10"/>
        <rFont val="Cambria"/>
        <family val="1"/>
      </rPr>
      <t>Π</t>
    </r>
    <r>
      <rPr>
        <vertAlign val="subscript"/>
        <sz val="10"/>
        <rFont val="Cambria"/>
        <family val="1"/>
      </rPr>
      <t>G</t>
    </r>
    <r>
      <rPr>
        <sz val="10"/>
        <rFont val="ＭＳ Ｐゴシック"/>
        <family val="3"/>
        <charset val="128"/>
      </rPr>
      <t xml:space="preserve"> ： 測定時のガスメータ内のガス圧力[kPa]</t>
    </r>
    <phoneticPr fontId="3"/>
  </si>
  <si>
    <r>
      <rPr>
        <i/>
        <sz val="10"/>
        <rFont val="Cambria"/>
        <family val="1"/>
      </rPr>
      <t>Π</t>
    </r>
    <r>
      <rPr>
        <vertAlign val="subscript"/>
        <sz val="10"/>
        <rFont val="Cambria"/>
        <family val="1"/>
      </rPr>
      <t>G</t>
    </r>
    <r>
      <rPr>
        <sz val="10"/>
        <rFont val="Cambria"/>
        <family val="1"/>
      </rPr>
      <t>=</t>
    </r>
    <phoneticPr fontId="3"/>
  </si>
  <si>
    <r>
      <rPr>
        <i/>
        <sz val="10"/>
        <rFont val="Cambria"/>
        <family val="1"/>
      </rPr>
      <t>Π</t>
    </r>
    <r>
      <rPr>
        <vertAlign val="subscript"/>
        <sz val="10"/>
        <rFont val="Cambria"/>
        <family val="1"/>
      </rPr>
      <t>s</t>
    </r>
    <r>
      <rPr>
        <sz val="10"/>
        <rFont val="ＭＳ Ｐゴシック"/>
        <family val="3"/>
        <charset val="128"/>
      </rPr>
      <t xml:space="preserve"> ：  温度</t>
    </r>
    <r>
      <rPr>
        <i/>
        <sz val="10"/>
        <rFont val="Cambria"/>
        <family val="1"/>
      </rPr>
      <t>θ</t>
    </r>
    <r>
      <rPr>
        <vertAlign val="subscript"/>
        <sz val="10"/>
        <rFont val="Cambria"/>
        <family val="1"/>
      </rPr>
      <t>G</t>
    </r>
    <r>
      <rPr>
        <sz val="10"/>
        <rFont val="Cambria"/>
        <family val="1"/>
      </rPr>
      <t xml:space="preserve"> </t>
    </r>
    <r>
      <rPr>
        <sz val="10"/>
        <rFont val="ＭＳ Ｐゴシック"/>
        <family val="3"/>
        <charset val="128"/>
      </rPr>
      <t>℃における飽和水蒸気圧[kPa]</t>
    </r>
    <phoneticPr fontId="3"/>
  </si>
  <si>
    <r>
      <rPr>
        <i/>
        <sz val="10"/>
        <rFont val="Cambria"/>
        <family val="1"/>
      </rPr>
      <t>Π</t>
    </r>
    <r>
      <rPr>
        <vertAlign val="subscript"/>
        <sz val="10"/>
        <rFont val="Cambria"/>
        <family val="1"/>
      </rPr>
      <t>s</t>
    </r>
    <r>
      <rPr>
        <sz val="10"/>
        <rFont val="Cambria"/>
        <family val="1"/>
      </rPr>
      <t>=</t>
    </r>
    <phoneticPr fontId="3"/>
  </si>
  <si>
    <r>
      <rPr>
        <i/>
        <sz val="10"/>
        <rFont val="Cambria"/>
        <family val="1"/>
      </rPr>
      <t>p</t>
    </r>
    <r>
      <rPr>
        <vertAlign val="subscript"/>
        <sz val="10"/>
        <rFont val="Cambria"/>
        <family val="1"/>
      </rPr>
      <t>xG</t>
    </r>
    <r>
      <rPr>
        <sz val="10"/>
        <rFont val="ＭＳ Ｐゴシック"/>
        <family val="3"/>
        <charset val="128"/>
      </rPr>
      <t xml:space="preserve"> ： 試験機器の最大ガス消費量[ｋW]</t>
    </r>
    <rPh sb="11" eb="13">
      <t>サイダイ</t>
    </rPh>
    <rPh sb="15" eb="17">
      <t>ショウヒ</t>
    </rPh>
    <rPh sb="17" eb="18">
      <t>リョウ</t>
    </rPh>
    <phoneticPr fontId="3"/>
  </si>
  <si>
    <r>
      <rPr>
        <i/>
        <sz val="10"/>
        <rFont val="Cambria"/>
        <family val="1"/>
      </rPr>
      <t>p</t>
    </r>
    <r>
      <rPr>
        <vertAlign val="subscript"/>
        <sz val="10"/>
        <rFont val="Cambria"/>
        <family val="1"/>
      </rPr>
      <t>xG</t>
    </r>
    <r>
      <rPr>
        <sz val="10"/>
        <rFont val="Cambria"/>
        <family val="1"/>
      </rPr>
      <t xml:space="preserve"> =</t>
    </r>
    <phoneticPr fontId="3"/>
  </si>
  <si>
    <t>(kW)</t>
    <phoneticPr fontId="3"/>
  </si>
  <si>
    <t>⇒</t>
    <phoneticPr fontId="3"/>
  </si>
  <si>
    <t>②：「JIS S2093 家庭用ガス燃焼機器の試験方法」の「9.ガス消費量試験」に
　　　規定されている次式にて算出した値を用いる場合　</t>
    <phoneticPr fontId="3"/>
  </si>
  <si>
    <t>※業務用ガス厨房機器検査規程（JIA D001）のガス消費量の計算式と同じ式</t>
    <phoneticPr fontId="3"/>
  </si>
  <si>
    <r>
      <t>・②式で求めた最大ガス消費量</t>
    </r>
    <r>
      <rPr>
        <i/>
        <sz val="10"/>
        <rFont val="Cambria"/>
        <family val="1"/>
      </rPr>
      <t>p</t>
    </r>
    <r>
      <rPr>
        <vertAlign val="subscript"/>
        <sz val="10"/>
        <rFont val="Cambria"/>
        <family val="1"/>
      </rPr>
      <t>xG</t>
    </r>
    <r>
      <rPr>
        <sz val="10"/>
        <rFont val="ＭＳ Ｐゴシック"/>
        <family val="3"/>
        <charset val="128"/>
      </rPr>
      <t>を下記のセルに記載する。</t>
    </r>
    <rPh sb="2" eb="3">
      <t>シキ</t>
    </rPh>
    <rPh sb="4" eb="5">
      <t>モト</t>
    </rPh>
    <rPh sb="7" eb="9">
      <t>サイダイ</t>
    </rPh>
    <rPh sb="11" eb="13">
      <t>ショウヒ</t>
    </rPh>
    <rPh sb="13" eb="14">
      <t>リョウ</t>
    </rPh>
    <rPh sb="18" eb="20">
      <t>カキ</t>
    </rPh>
    <rPh sb="24" eb="26">
      <t>キサイ</t>
    </rPh>
    <phoneticPr fontId="3"/>
  </si>
  <si>
    <r>
      <rPr>
        <i/>
        <sz val="10"/>
        <rFont val="Cambria"/>
        <family val="1"/>
      </rPr>
      <t>p</t>
    </r>
    <r>
      <rPr>
        <vertAlign val="subscript"/>
        <sz val="10"/>
        <rFont val="Cambria"/>
        <family val="1"/>
      </rPr>
      <t>rG</t>
    </r>
    <r>
      <rPr>
        <sz val="10"/>
        <rFont val="Cambria"/>
        <family val="1"/>
      </rPr>
      <t xml:space="preserve"> </t>
    </r>
    <r>
      <rPr>
        <sz val="10"/>
        <rFont val="ＭＳ Ｐゴシック"/>
        <family val="3"/>
        <charset val="128"/>
      </rPr>
      <t>： 定格エネルギー消費量（ガス）[kW]</t>
    </r>
    <rPh sb="13" eb="15">
      <t>ショウヒ</t>
    </rPh>
    <rPh sb="15" eb="16">
      <t>リョウ</t>
    </rPh>
    <phoneticPr fontId="3"/>
  </si>
  <si>
    <r>
      <rPr>
        <i/>
        <sz val="10"/>
        <rFont val="Cambria"/>
        <family val="1"/>
      </rPr>
      <t>ε</t>
    </r>
    <r>
      <rPr>
        <vertAlign val="subscript"/>
        <sz val="10"/>
        <rFont val="Cambria"/>
        <family val="1"/>
      </rPr>
      <t>p</t>
    </r>
    <r>
      <rPr>
        <sz val="10"/>
        <rFont val="Cambria"/>
        <family val="1"/>
      </rPr>
      <t xml:space="preserve"> =</t>
    </r>
    <phoneticPr fontId="3"/>
  </si>
  <si>
    <t>(%)</t>
    <phoneticPr fontId="3"/>
  </si>
  <si>
    <t>試験機器の独立部位の最大ガス消費量[kW]</t>
    <phoneticPr fontId="3"/>
  </si>
  <si>
    <t xml:space="preserve"> =</t>
    <phoneticPr fontId="3"/>
  </si>
  <si>
    <t>試験機器の独立部位の最大消費電力[kW]</t>
    <rPh sb="14" eb="16">
      <t>デンリョク</t>
    </rPh>
    <phoneticPr fontId="3"/>
  </si>
  <si>
    <t xml:space="preserve"> 最大ガス消費量測定グラフ</t>
    <phoneticPr fontId="3"/>
  </si>
  <si>
    <t>品　目</t>
    <rPh sb="0" eb="1">
      <t>シナ</t>
    </rPh>
    <rPh sb="2" eb="3">
      <t>メ</t>
    </rPh>
    <phoneticPr fontId="3"/>
  </si>
  <si>
    <r>
      <t>Q</t>
    </r>
    <r>
      <rPr>
        <vertAlign val="subscript"/>
        <sz val="14"/>
        <rFont val="Cambria"/>
        <family val="1"/>
      </rPr>
      <t>cG</t>
    </r>
    <phoneticPr fontId="3"/>
  </si>
  <si>
    <r>
      <t>Q</t>
    </r>
    <r>
      <rPr>
        <vertAlign val="subscript"/>
        <sz val="14"/>
        <rFont val="Cambria"/>
        <family val="1"/>
      </rPr>
      <t>cWG</t>
    </r>
    <phoneticPr fontId="3"/>
  </si>
  <si>
    <r>
      <t>Q</t>
    </r>
    <r>
      <rPr>
        <vertAlign val="subscript"/>
        <sz val="14"/>
        <rFont val="Cambria"/>
        <family val="1"/>
      </rPr>
      <t>cE</t>
    </r>
    <phoneticPr fontId="3"/>
  </si>
  <si>
    <r>
      <t>Q</t>
    </r>
    <r>
      <rPr>
        <vertAlign val="subscript"/>
        <sz val="14"/>
        <rFont val="Cambria"/>
        <family val="1"/>
      </rPr>
      <t>cWE</t>
    </r>
    <phoneticPr fontId="3"/>
  </si>
  <si>
    <r>
      <t>Q</t>
    </r>
    <r>
      <rPr>
        <vertAlign val="subscript"/>
        <sz val="14"/>
        <rFont val="Cambria"/>
        <family val="1"/>
      </rPr>
      <t>dNG</t>
    </r>
    <phoneticPr fontId="3"/>
  </si>
  <si>
    <r>
      <t>Q</t>
    </r>
    <r>
      <rPr>
        <vertAlign val="subscript"/>
        <sz val="14"/>
        <rFont val="Cambria"/>
        <family val="1"/>
      </rPr>
      <t>dNE</t>
    </r>
    <phoneticPr fontId="3"/>
  </si>
  <si>
    <r>
      <t>　　最大ガス消費量</t>
    </r>
    <r>
      <rPr>
        <i/>
        <sz val="10"/>
        <rFont val="Cambria"/>
        <family val="1"/>
      </rPr>
      <t xml:space="preserve"> p</t>
    </r>
    <r>
      <rPr>
        <vertAlign val="subscript"/>
        <sz val="10"/>
        <rFont val="Cambria"/>
        <family val="1"/>
      </rPr>
      <t>xG</t>
    </r>
    <r>
      <rPr>
        <sz val="10"/>
        <rFont val="ＭＳ Ｐゴシック"/>
        <family val="3"/>
        <charset val="128"/>
      </rPr>
      <t xml:space="preserve"> [kW] の算出方法は、次の①、②式より選択する。</t>
    </r>
    <phoneticPr fontId="3"/>
  </si>
  <si>
    <r>
      <t>（m</t>
    </r>
    <r>
      <rPr>
        <vertAlign val="superscript"/>
        <sz val="9"/>
        <rFont val="ＭＳ Ｐゴシック"/>
        <family val="3"/>
        <charset val="128"/>
        <scheme val="major"/>
      </rPr>
      <t>3</t>
    </r>
    <r>
      <rPr>
        <sz val="9"/>
        <rFont val="ＭＳ Ｐゴシック"/>
        <family val="3"/>
        <charset val="128"/>
      </rPr>
      <t>）</t>
    </r>
    <phoneticPr fontId="3"/>
  </si>
  <si>
    <r>
      <rPr>
        <i/>
        <sz val="10"/>
        <rFont val="Cambria"/>
        <family val="1"/>
      </rPr>
      <t>p</t>
    </r>
    <r>
      <rPr>
        <vertAlign val="subscript"/>
        <sz val="10"/>
        <rFont val="Cambria"/>
        <family val="1"/>
      </rPr>
      <t>xE</t>
    </r>
    <r>
      <rPr>
        <sz val="10"/>
        <rFont val="ＭＳ Ｐゴシック"/>
        <family val="3"/>
        <charset val="128"/>
      </rPr>
      <t xml:space="preserve"> ： 試験機器の最大消費電力[ｋW]　※全釜数の合計値</t>
    </r>
    <phoneticPr fontId="3"/>
  </si>
  <si>
    <r>
      <rPr>
        <i/>
        <sz val="10"/>
        <rFont val="Cambria"/>
        <family val="1"/>
      </rPr>
      <t>p</t>
    </r>
    <r>
      <rPr>
        <vertAlign val="subscript"/>
        <sz val="10"/>
        <rFont val="Cambria"/>
        <family val="1"/>
      </rPr>
      <t>rE</t>
    </r>
    <r>
      <rPr>
        <sz val="10"/>
        <rFont val="Cambria"/>
        <family val="1"/>
      </rPr>
      <t xml:space="preserve"> </t>
    </r>
    <r>
      <rPr>
        <sz val="10"/>
        <rFont val="ＭＳ Ｐゴシック"/>
        <family val="3"/>
        <charset val="128"/>
      </rPr>
      <t>： 定格消費電力[kW]</t>
    </r>
    <rPh sb="10" eb="12">
      <t>デンリョク</t>
    </rPh>
    <phoneticPr fontId="3"/>
  </si>
  <si>
    <r>
      <rPr>
        <i/>
        <sz val="10"/>
        <rFont val="Cambria"/>
        <family val="1"/>
      </rPr>
      <t>p</t>
    </r>
    <r>
      <rPr>
        <vertAlign val="subscript"/>
        <sz val="10"/>
        <rFont val="Cambria"/>
        <family val="1"/>
      </rPr>
      <t>xE</t>
    </r>
    <r>
      <rPr>
        <sz val="10"/>
        <rFont val="Cambria"/>
        <family val="1"/>
      </rPr>
      <t xml:space="preserve"> =</t>
    </r>
    <phoneticPr fontId="3"/>
  </si>
  <si>
    <r>
      <rPr>
        <i/>
        <sz val="10"/>
        <rFont val="Cambria"/>
        <family val="1"/>
      </rPr>
      <t>ε</t>
    </r>
    <r>
      <rPr>
        <vertAlign val="subscript"/>
        <sz val="10"/>
        <rFont val="Cambria"/>
        <family val="1"/>
      </rPr>
      <t>p</t>
    </r>
    <r>
      <rPr>
        <sz val="10"/>
        <rFont val="Cambria"/>
        <family val="1"/>
      </rPr>
      <t xml:space="preserve"> =</t>
    </r>
    <phoneticPr fontId="3"/>
  </si>
  <si>
    <r>
      <rPr>
        <i/>
        <sz val="10"/>
        <rFont val="Cambria"/>
        <family val="1"/>
      </rPr>
      <t>ε</t>
    </r>
    <r>
      <rPr>
        <vertAlign val="subscript"/>
        <sz val="10"/>
        <rFont val="Cambria"/>
        <family val="1"/>
      </rPr>
      <t>p</t>
    </r>
    <r>
      <rPr>
        <sz val="10"/>
        <rFont val="ＭＳ Ｐゴシック"/>
        <family val="3"/>
        <charset val="128"/>
      </rPr>
      <t xml:space="preserve"> ： 試験機器の最大消費電力と定格消費電力の差</t>
    </r>
    <rPh sb="17" eb="19">
      <t>テイカク</t>
    </rPh>
    <rPh sb="21" eb="23">
      <t>デンリョク</t>
    </rPh>
    <rPh sb="24" eb="25">
      <t>サ</t>
    </rPh>
    <phoneticPr fontId="3"/>
  </si>
  <si>
    <r>
      <t>M</t>
    </r>
    <r>
      <rPr>
        <vertAlign val="subscript"/>
        <sz val="10"/>
        <rFont val="Cambria"/>
        <family val="1"/>
      </rPr>
      <t>s</t>
    </r>
    <r>
      <rPr>
        <sz val="10"/>
        <rFont val="Cambria"/>
        <family val="1"/>
      </rPr>
      <t xml:space="preserve"> =</t>
    </r>
    <phoneticPr fontId="3"/>
  </si>
  <si>
    <r>
      <rPr>
        <i/>
        <sz val="10"/>
        <rFont val="Cambria"/>
        <family val="1"/>
      </rPr>
      <t>C</t>
    </r>
    <r>
      <rPr>
        <sz val="10"/>
        <rFont val="Cambria"/>
        <family val="1"/>
      </rPr>
      <t xml:space="preserve"> = </t>
    </r>
    <phoneticPr fontId="3"/>
  </si>
  <si>
    <r>
      <rPr>
        <i/>
        <sz val="10"/>
        <rFont val="Cambria"/>
        <family val="1"/>
      </rPr>
      <t>θ</t>
    </r>
    <r>
      <rPr>
        <vertAlign val="subscript"/>
        <sz val="10"/>
        <rFont val="Cambria"/>
        <family val="1"/>
      </rPr>
      <t>f</t>
    </r>
    <r>
      <rPr>
        <sz val="10"/>
        <rFont val="Cambria"/>
        <family val="1"/>
      </rPr>
      <t xml:space="preserve"> =</t>
    </r>
    <phoneticPr fontId="3"/>
  </si>
  <si>
    <r>
      <rPr>
        <i/>
        <sz val="10"/>
        <rFont val="Cambria"/>
        <family val="1"/>
      </rPr>
      <t>θ</t>
    </r>
    <r>
      <rPr>
        <vertAlign val="subscript"/>
        <sz val="10"/>
        <rFont val="Cambria"/>
        <family val="1"/>
      </rPr>
      <t>s</t>
    </r>
    <r>
      <rPr>
        <sz val="10"/>
        <rFont val="Cambria"/>
        <family val="1"/>
      </rPr>
      <t xml:space="preserve"> =</t>
    </r>
    <phoneticPr fontId="3"/>
  </si>
  <si>
    <r>
      <rPr>
        <i/>
        <sz val="14"/>
        <rFont val="Cambria"/>
        <family val="1"/>
      </rPr>
      <t>η</t>
    </r>
    <r>
      <rPr>
        <vertAlign val="subscript"/>
        <sz val="14"/>
        <rFont val="Cambria"/>
        <family val="1"/>
      </rPr>
      <t>s</t>
    </r>
    <r>
      <rPr>
        <sz val="14"/>
        <rFont val="Cambria"/>
        <family val="1"/>
      </rPr>
      <t xml:space="preserve"> </t>
    </r>
    <r>
      <rPr>
        <sz val="10"/>
        <rFont val="ＭＳ Ｐゴシック"/>
        <family val="3"/>
        <charset val="128"/>
      </rPr>
      <t>平均値</t>
    </r>
    <r>
      <rPr>
        <sz val="14"/>
        <rFont val="ＭＳ Ｐゴシック"/>
        <family val="3"/>
        <charset val="128"/>
      </rPr>
      <t xml:space="preserve"> = </t>
    </r>
    <rPh sb="3" eb="6">
      <t>ヘイキンチ</t>
    </rPh>
    <phoneticPr fontId="3"/>
  </si>
  <si>
    <r>
      <t>ガス消費量</t>
    </r>
    <r>
      <rPr>
        <sz val="10"/>
        <rFont val="Cambria"/>
        <family val="1"/>
      </rPr>
      <t xml:space="preserve"> </t>
    </r>
    <r>
      <rPr>
        <i/>
        <sz val="10"/>
        <rFont val="Cambria"/>
        <family val="1"/>
      </rPr>
      <t>p</t>
    </r>
    <r>
      <rPr>
        <vertAlign val="subscript"/>
        <sz val="10"/>
        <rFont val="Cambria"/>
        <family val="1"/>
      </rPr>
      <t>tG</t>
    </r>
    <r>
      <rPr>
        <sz val="10"/>
        <rFont val="Cambria"/>
        <family val="1"/>
      </rPr>
      <t xml:space="preserve"> </t>
    </r>
    <r>
      <rPr>
        <sz val="10"/>
        <rFont val="ＭＳ Ｐゴシック"/>
        <family val="3"/>
        <charset val="128"/>
      </rPr>
      <t>[kWｈ] は、次式にて算出する。</t>
    </r>
    <rPh sb="2" eb="4">
      <t>ショウヒ</t>
    </rPh>
    <rPh sb="4" eb="5">
      <t>リョウ</t>
    </rPh>
    <rPh sb="18" eb="20">
      <t>ジシキ</t>
    </rPh>
    <rPh sb="22" eb="24">
      <t>サンシュツ</t>
    </rPh>
    <phoneticPr fontId="3"/>
  </si>
  <si>
    <r>
      <t>　　</t>
    </r>
    <r>
      <rPr>
        <i/>
        <sz val="10"/>
        <rFont val="Cambria"/>
        <family val="1"/>
      </rPr>
      <t>U</t>
    </r>
    <r>
      <rPr>
        <vertAlign val="subscript"/>
        <sz val="10"/>
        <rFont val="Cambria"/>
        <family val="1"/>
      </rPr>
      <t>G</t>
    </r>
    <r>
      <rPr>
        <sz val="10"/>
        <rFont val="ＭＳ Ｐゴシック"/>
        <family val="3"/>
        <charset val="128"/>
      </rPr>
      <t>： 実測ガス流量[m</t>
    </r>
    <r>
      <rPr>
        <vertAlign val="superscript"/>
        <sz val="10"/>
        <rFont val="ＭＳ Ｐゴシック"/>
        <family val="3"/>
        <charset val="128"/>
      </rPr>
      <t>3</t>
    </r>
    <r>
      <rPr>
        <sz val="10"/>
        <rFont val="ＭＳ Ｐゴシック"/>
        <family val="3"/>
        <charset val="128"/>
      </rPr>
      <t xml:space="preserve">] </t>
    </r>
    <phoneticPr fontId="3"/>
  </si>
  <si>
    <r>
      <t>　　</t>
    </r>
    <r>
      <rPr>
        <i/>
        <sz val="10"/>
        <rFont val="Cambria"/>
        <family val="1"/>
      </rPr>
      <t>J</t>
    </r>
    <r>
      <rPr>
        <vertAlign val="subscript"/>
        <sz val="10"/>
        <rFont val="Cambria"/>
        <family val="1"/>
      </rPr>
      <t>G</t>
    </r>
    <r>
      <rPr>
        <sz val="10"/>
        <rFont val="ＭＳ Ｐゴシック"/>
        <family val="3"/>
        <charset val="128"/>
      </rPr>
      <t>：</t>
    </r>
    <r>
      <rPr>
        <vertAlign val="subscript"/>
        <sz val="10"/>
        <rFont val="ＭＳ Ｐゴシック"/>
        <family val="3"/>
        <charset val="128"/>
      </rPr>
      <t xml:space="preserve"> </t>
    </r>
    <r>
      <rPr>
        <sz val="10"/>
        <rFont val="ＭＳ Ｐゴシック"/>
        <family val="3"/>
        <charset val="128"/>
      </rPr>
      <t>使用ガスの総発熱量[kJ/m</t>
    </r>
    <r>
      <rPr>
        <vertAlign val="superscript"/>
        <sz val="10"/>
        <rFont val="ＭＳ Ｐゴシック"/>
        <family val="3"/>
        <charset val="128"/>
      </rPr>
      <t>3</t>
    </r>
    <r>
      <rPr>
        <sz val="10"/>
        <rFont val="ＭＳ Ｐゴシック"/>
        <family val="3"/>
        <charset val="128"/>
      </rPr>
      <t>N]</t>
    </r>
    <phoneticPr fontId="3"/>
  </si>
  <si>
    <r>
      <t>　　</t>
    </r>
    <r>
      <rPr>
        <i/>
        <sz val="10"/>
        <rFont val="Cambria"/>
        <family val="1"/>
      </rPr>
      <t>θ</t>
    </r>
    <r>
      <rPr>
        <vertAlign val="subscript"/>
        <sz val="10"/>
        <rFont val="Cambria"/>
        <family val="1"/>
      </rPr>
      <t>G</t>
    </r>
    <r>
      <rPr>
        <sz val="10"/>
        <rFont val="ＭＳ Ｐゴシック"/>
        <family val="3"/>
        <charset val="128"/>
      </rPr>
      <t>：</t>
    </r>
    <r>
      <rPr>
        <sz val="10"/>
        <rFont val="Century"/>
        <family val="1"/>
      </rPr>
      <t xml:space="preserve"> </t>
    </r>
    <r>
      <rPr>
        <sz val="10"/>
        <rFont val="ＭＳ Ｐゴシック"/>
        <family val="3"/>
        <charset val="128"/>
      </rPr>
      <t>測定時のガスメータ内のガス温度[℃]</t>
    </r>
    <phoneticPr fontId="3"/>
  </si>
  <si>
    <r>
      <t>　　</t>
    </r>
    <r>
      <rPr>
        <i/>
        <sz val="10"/>
        <rFont val="Cambria"/>
        <family val="1"/>
      </rPr>
      <t>Π</t>
    </r>
    <r>
      <rPr>
        <vertAlign val="subscript"/>
        <sz val="10"/>
        <rFont val="Cambria"/>
        <family val="1"/>
      </rPr>
      <t>r</t>
    </r>
    <r>
      <rPr>
        <sz val="10"/>
        <rFont val="Cambria"/>
        <family val="1"/>
      </rPr>
      <t xml:space="preserve"> </t>
    </r>
    <r>
      <rPr>
        <sz val="10"/>
        <rFont val="ＭＳ Ｐゴシック"/>
        <family val="3"/>
        <charset val="128"/>
      </rPr>
      <t>： 測定時の大気圧[kPa]</t>
    </r>
    <phoneticPr fontId="3"/>
  </si>
  <si>
    <r>
      <t>　　</t>
    </r>
    <r>
      <rPr>
        <i/>
        <sz val="10"/>
        <rFont val="Cambria"/>
        <family val="1"/>
      </rPr>
      <t>Π</t>
    </r>
    <r>
      <rPr>
        <vertAlign val="subscript"/>
        <sz val="10"/>
        <rFont val="Cambria"/>
        <family val="1"/>
      </rPr>
      <t>G</t>
    </r>
    <r>
      <rPr>
        <sz val="10"/>
        <rFont val="ＭＳ Ｐゴシック"/>
        <family val="3"/>
        <charset val="128"/>
      </rPr>
      <t xml:space="preserve"> ： 測定時のガスメータ内のガス圧力[kPa]</t>
    </r>
    <phoneticPr fontId="3"/>
  </si>
  <si>
    <r>
      <t>　　</t>
    </r>
    <r>
      <rPr>
        <i/>
        <sz val="10"/>
        <rFont val="Cambria"/>
        <family val="1"/>
      </rPr>
      <t>Π</t>
    </r>
    <r>
      <rPr>
        <vertAlign val="subscript"/>
        <sz val="10"/>
        <rFont val="Cambria"/>
        <family val="1"/>
      </rPr>
      <t>s</t>
    </r>
    <r>
      <rPr>
        <sz val="10"/>
        <rFont val="ＭＳ Ｐゴシック"/>
        <family val="3"/>
        <charset val="128"/>
      </rPr>
      <t xml:space="preserve"> ：  温度</t>
    </r>
    <r>
      <rPr>
        <i/>
        <sz val="10"/>
        <rFont val="Cambria"/>
        <family val="1"/>
      </rPr>
      <t>θ</t>
    </r>
    <r>
      <rPr>
        <vertAlign val="subscript"/>
        <sz val="10"/>
        <rFont val="Cambria"/>
        <family val="1"/>
      </rPr>
      <t>G</t>
    </r>
    <r>
      <rPr>
        <sz val="10"/>
        <rFont val="ＭＳ Ｐゴシック"/>
        <family val="3"/>
        <charset val="128"/>
      </rPr>
      <t xml:space="preserve"> ℃における飽和水蒸気圧[kPa]</t>
    </r>
    <phoneticPr fontId="3"/>
  </si>
  <si>
    <r>
      <rPr>
        <i/>
        <sz val="10"/>
        <rFont val="ＭＳ Ｐゴシック"/>
        <family val="3"/>
        <charset val="128"/>
      </rPr>
      <t>　　</t>
    </r>
    <r>
      <rPr>
        <i/>
        <sz val="10"/>
        <rFont val="Cambria"/>
        <family val="1"/>
      </rPr>
      <t>M</t>
    </r>
    <r>
      <rPr>
        <vertAlign val="subscript"/>
        <sz val="10"/>
        <rFont val="Cambria"/>
        <family val="1"/>
      </rPr>
      <t>s</t>
    </r>
    <r>
      <rPr>
        <vertAlign val="subscript"/>
        <sz val="10"/>
        <rFont val="Century"/>
        <family val="1"/>
      </rPr>
      <t xml:space="preserve"> </t>
    </r>
    <r>
      <rPr>
        <sz val="10"/>
        <rFont val="ＭＳ Ｐゴシック"/>
        <family val="3"/>
        <charset val="128"/>
      </rPr>
      <t>: 加熱に用いる水の重量[kg]</t>
    </r>
    <phoneticPr fontId="3"/>
  </si>
  <si>
    <r>
      <rPr>
        <i/>
        <sz val="10"/>
        <rFont val="ＭＳ Ｐゴシック"/>
        <family val="3"/>
        <charset val="128"/>
      </rPr>
      <t>　　</t>
    </r>
    <r>
      <rPr>
        <i/>
        <sz val="10"/>
        <rFont val="Cambria"/>
        <family val="1"/>
      </rPr>
      <t>θ</t>
    </r>
    <r>
      <rPr>
        <vertAlign val="subscript"/>
        <sz val="10"/>
        <rFont val="Cambria"/>
        <family val="1"/>
      </rPr>
      <t>f</t>
    </r>
    <r>
      <rPr>
        <vertAlign val="subscript"/>
        <sz val="10"/>
        <rFont val="Century"/>
        <family val="1"/>
      </rPr>
      <t xml:space="preserve"> </t>
    </r>
    <r>
      <rPr>
        <sz val="10"/>
        <rFont val="ＭＳ Ｐゴシック"/>
        <family val="3"/>
        <charset val="128"/>
      </rPr>
      <t>: 加熱された水の最終温度[℃]</t>
    </r>
    <phoneticPr fontId="3"/>
  </si>
  <si>
    <r>
      <rPr>
        <i/>
        <sz val="10"/>
        <rFont val="ＭＳ Ｐゴシック"/>
        <family val="3"/>
        <charset val="128"/>
      </rPr>
      <t>　　</t>
    </r>
    <r>
      <rPr>
        <i/>
        <sz val="10"/>
        <rFont val="Cambria"/>
        <family val="1"/>
      </rPr>
      <t>θ</t>
    </r>
    <r>
      <rPr>
        <vertAlign val="subscript"/>
        <sz val="10"/>
        <rFont val="Cambria"/>
        <family val="1"/>
      </rPr>
      <t>s</t>
    </r>
    <r>
      <rPr>
        <vertAlign val="subscript"/>
        <sz val="10"/>
        <rFont val="Century"/>
        <family val="1"/>
      </rPr>
      <t xml:space="preserve"> </t>
    </r>
    <r>
      <rPr>
        <sz val="10"/>
        <rFont val="ＭＳ Ｐゴシック"/>
        <family val="3"/>
        <charset val="128"/>
      </rPr>
      <t>: 加熱に用いる水の初温[℃]</t>
    </r>
    <phoneticPr fontId="3"/>
  </si>
  <si>
    <r>
      <rPr>
        <i/>
        <sz val="10"/>
        <rFont val="ＭＳ Ｐゴシック"/>
        <family val="3"/>
        <charset val="128"/>
      </rPr>
      <t>　　</t>
    </r>
    <r>
      <rPr>
        <i/>
        <sz val="10"/>
        <rFont val="Cambria"/>
        <family val="1"/>
      </rPr>
      <t>C</t>
    </r>
    <r>
      <rPr>
        <i/>
        <sz val="10"/>
        <rFont val="Century"/>
        <family val="1"/>
      </rPr>
      <t xml:space="preserve"> </t>
    </r>
    <r>
      <rPr>
        <sz val="10"/>
        <rFont val="ＭＳ Ｐゴシック"/>
        <family val="3"/>
        <charset val="128"/>
      </rPr>
      <t>: 水の比熱 4.19kJ/kg ℃</t>
    </r>
    <phoneticPr fontId="3"/>
  </si>
  <si>
    <r>
      <t>（m</t>
    </r>
    <r>
      <rPr>
        <vertAlign val="superscript"/>
        <sz val="9"/>
        <rFont val="ＭＳ Ｐゴシック"/>
        <family val="3"/>
        <charset val="128"/>
      </rPr>
      <t>3</t>
    </r>
    <r>
      <rPr>
        <sz val="9"/>
        <rFont val="ＭＳ Ｐゴシック"/>
        <family val="3"/>
        <charset val="128"/>
      </rPr>
      <t>）</t>
    </r>
    <phoneticPr fontId="3"/>
  </si>
  <si>
    <r>
      <t xml:space="preserve"> </t>
    </r>
    <r>
      <rPr>
        <i/>
        <sz val="10"/>
        <rFont val="Cambria"/>
        <family val="1"/>
      </rPr>
      <t>V</t>
    </r>
    <r>
      <rPr>
        <vertAlign val="subscript"/>
        <sz val="10"/>
        <rFont val="Cambria"/>
        <family val="1"/>
      </rPr>
      <t>m</t>
    </r>
    <r>
      <rPr>
        <sz val="10"/>
        <rFont val="Cambria"/>
        <family val="1"/>
      </rPr>
      <t xml:space="preserve">= </t>
    </r>
    <phoneticPr fontId="3"/>
  </si>
  <si>
    <r>
      <rPr>
        <i/>
        <sz val="10"/>
        <rFont val="Cambria"/>
        <family val="1"/>
      </rPr>
      <t>T</t>
    </r>
    <r>
      <rPr>
        <vertAlign val="subscript"/>
        <sz val="10"/>
        <rFont val="Cambria"/>
        <family val="1"/>
      </rPr>
      <t>c</t>
    </r>
    <r>
      <rPr>
        <sz val="10"/>
        <rFont val="Cambria"/>
        <family val="1"/>
      </rPr>
      <t xml:space="preserve"> = </t>
    </r>
    <phoneticPr fontId="3"/>
  </si>
  <si>
    <r>
      <rPr>
        <i/>
        <sz val="12"/>
        <rFont val="Cambria"/>
        <family val="1"/>
      </rPr>
      <t>P</t>
    </r>
    <r>
      <rPr>
        <vertAlign val="subscript"/>
        <sz val="12"/>
        <rFont val="Cambria"/>
        <family val="1"/>
      </rPr>
      <t>cG</t>
    </r>
    <r>
      <rPr>
        <sz val="10"/>
        <rFont val="Cambria"/>
        <family val="1"/>
      </rPr>
      <t xml:space="preserve"> = </t>
    </r>
    <phoneticPr fontId="3"/>
  </si>
  <si>
    <r>
      <rPr>
        <i/>
        <sz val="10"/>
        <rFont val="Cambria"/>
        <family val="1"/>
      </rPr>
      <t>T</t>
    </r>
    <r>
      <rPr>
        <vertAlign val="subscript"/>
        <sz val="10"/>
        <rFont val="Cambria"/>
        <family val="1"/>
      </rPr>
      <t>c</t>
    </r>
    <r>
      <rPr>
        <vertAlign val="subscript"/>
        <sz val="10"/>
        <rFont val="Century"/>
        <family val="1"/>
      </rPr>
      <t xml:space="preserve"> </t>
    </r>
    <r>
      <rPr>
        <sz val="10"/>
        <rFont val="ＭＳ Ｐゴシック"/>
        <family val="3"/>
        <charset val="128"/>
      </rPr>
      <t>: 調理に要した時間[min/回]</t>
    </r>
    <rPh sb="5" eb="7">
      <t>チョウリ</t>
    </rPh>
    <rPh sb="8" eb="9">
      <t>ヨウ</t>
    </rPh>
    <rPh sb="18" eb="19">
      <t>カイ</t>
    </rPh>
    <phoneticPr fontId="3"/>
  </si>
  <si>
    <r>
      <rPr>
        <i/>
        <sz val="10"/>
        <rFont val="Cambria"/>
        <family val="1"/>
      </rPr>
      <t>V</t>
    </r>
    <r>
      <rPr>
        <vertAlign val="subscript"/>
        <sz val="10"/>
        <rFont val="Cambria"/>
        <family val="1"/>
      </rPr>
      <t>m</t>
    </r>
    <r>
      <rPr>
        <vertAlign val="subscript"/>
        <sz val="10"/>
        <rFont val="Century"/>
        <family val="1"/>
      </rPr>
      <t xml:space="preserve"> </t>
    </r>
    <r>
      <rPr>
        <sz val="10"/>
        <rFont val="ＭＳ Ｐゴシック"/>
        <family val="3"/>
        <charset val="128"/>
      </rPr>
      <t>: 最大調理量[kg/回] (一釜あたりの最大炊飯量）</t>
    </r>
    <rPh sb="5" eb="7">
      <t>サイダイ</t>
    </rPh>
    <rPh sb="7" eb="9">
      <t>チョウリ</t>
    </rPh>
    <rPh sb="9" eb="10">
      <t>リョウ</t>
    </rPh>
    <rPh sb="14" eb="15">
      <t>カイ</t>
    </rPh>
    <rPh sb="18" eb="19">
      <t>ヒト</t>
    </rPh>
    <rPh sb="19" eb="20">
      <t>カマ</t>
    </rPh>
    <rPh sb="24" eb="26">
      <t>サイダイ</t>
    </rPh>
    <rPh sb="26" eb="28">
      <t>スイハン</t>
    </rPh>
    <rPh sb="28" eb="29">
      <t>リョウ</t>
    </rPh>
    <phoneticPr fontId="3"/>
  </si>
  <si>
    <r>
      <t>P</t>
    </r>
    <r>
      <rPr>
        <vertAlign val="subscript"/>
        <sz val="10"/>
        <rFont val="Cambria"/>
        <family val="1"/>
      </rPr>
      <t>cG</t>
    </r>
    <r>
      <rPr>
        <sz val="10"/>
        <rFont val="Cambria"/>
        <family val="1"/>
      </rPr>
      <t xml:space="preserve"> </t>
    </r>
    <r>
      <rPr>
        <sz val="10"/>
        <rFont val="ＭＳ Ｐゴシック"/>
        <family val="3"/>
        <charset val="128"/>
      </rPr>
      <t>＝</t>
    </r>
    <phoneticPr fontId="3"/>
  </si>
  <si>
    <r>
      <t>V</t>
    </r>
    <r>
      <rPr>
        <vertAlign val="subscript"/>
        <sz val="10"/>
        <rFont val="Cambria"/>
        <family val="1"/>
      </rPr>
      <t>m</t>
    </r>
    <r>
      <rPr>
        <sz val="10"/>
        <rFont val="Cambria"/>
        <family val="1"/>
      </rPr>
      <t xml:space="preserve"> = </t>
    </r>
    <phoneticPr fontId="3"/>
  </si>
  <si>
    <r>
      <t>P</t>
    </r>
    <r>
      <rPr>
        <vertAlign val="subscript"/>
        <sz val="10"/>
        <rFont val="Cambria"/>
        <family val="1"/>
      </rPr>
      <t>cE</t>
    </r>
    <r>
      <rPr>
        <sz val="10"/>
        <rFont val="Cambria"/>
        <family val="1"/>
      </rPr>
      <t xml:space="preserve"> </t>
    </r>
    <r>
      <rPr>
        <sz val="10"/>
        <rFont val="ＭＳ Ｐゴシック"/>
        <family val="3"/>
        <charset val="128"/>
      </rPr>
      <t>＝</t>
    </r>
    <phoneticPr fontId="3"/>
  </si>
  <si>
    <r>
      <rPr>
        <i/>
        <sz val="10"/>
        <rFont val="Cambria"/>
        <family val="1"/>
      </rPr>
      <t>P</t>
    </r>
    <r>
      <rPr>
        <vertAlign val="subscript"/>
        <sz val="10"/>
        <rFont val="Cambria"/>
        <family val="1"/>
      </rPr>
      <t xml:space="preserve">cG </t>
    </r>
    <r>
      <rPr>
        <sz val="10"/>
        <rFont val="ＭＳ Ｐゴシック"/>
        <family val="3"/>
        <charset val="128"/>
      </rPr>
      <t>: ガス消費量[kWh/回]</t>
    </r>
    <phoneticPr fontId="3"/>
  </si>
  <si>
    <r>
      <rPr>
        <i/>
        <sz val="10"/>
        <rFont val="Cambria"/>
        <family val="1"/>
      </rPr>
      <t>V</t>
    </r>
    <r>
      <rPr>
        <vertAlign val="subscript"/>
        <sz val="10"/>
        <rFont val="Cambria"/>
        <family val="1"/>
      </rPr>
      <t>m</t>
    </r>
    <r>
      <rPr>
        <vertAlign val="subscript"/>
        <sz val="10"/>
        <rFont val="Century"/>
        <family val="1"/>
      </rPr>
      <t xml:space="preserve"> </t>
    </r>
    <r>
      <rPr>
        <sz val="10"/>
        <rFont val="ＭＳ Ｐゴシック"/>
        <family val="3"/>
        <charset val="128"/>
      </rPr>
      <t>: 最大調理量[kg/回]</t>
    </r>
    <rPh sb="5" eb="7">
      <t>サイダイ</t>
    </rPh>
    <rPh sb="7" eb="9">
      <t>チョウリ</t>
    </rPh>
    <rPh sb="9" eb="10">
      <t>リョウ</t>
    </rPh>
    <rPh sb="14" eb="15">
      <t>カイ</t>
    </rPh>
    <phoneticPr fontId="3"/>
  </si>
  <si>
    <r>
      <rPr>
        <i/>
        <sz val="10"/>
        <rFont val="Cambria"/>
        <family val="1"/>
      </rPr>
      <t>Q</t>
    </r>
    <r>
      <rPr>
        <vertAlign val="subscript"/>
        <sz val="10"/>
        <rFont val="Cambria"/>
        <family val="1"/>
      </rPr>
      <t>cG</t>
    </r>
    <r>
      <rPr>
        <vertAlign val="subscript"/>
        <sz val="10"/>
        <rFont val="Century"/>
        <family val="1"/>
      </rPr>
      <t xml:space="preserve"> </t>
    </r>
    <r>
      <rPr>
        <sz val="10"/>
        <rFont val="ＭＳ Ｐゴシック"/>
        <family val="3"/>
        <charset val="128"/>
      </rPr>
      <t>: 調理時ガス消費量[kWh/回]</t>
    </r>
    <rPh sb="11" eb="14">
      <t>ショウヒリョウ</t>
    </rPh>
    <phoneticPr fontId="3"/>
  </si>
  <si>
    <r>
      <rPr>
        <i/>
        <sz val="10"/>
        <rFont val="Cambria"/>
        <family val="1"/>
      </rPr>
      <t>Q</t>
    </r>
    <r>
      <rPr>
        <vertAlign val="subscript"/>
        <sz val="10"/>
        <rFont val="Cambria"/>
        <family val="1"/>
      </rPr>
      <t>cW</t>
    </r>
    <r>
      <rPr>
        <vertAlign val="subscript"/>
        <sz val="10"/>
        <rFont val="Century"/>
        <family val="1"/>
      </rPr>
      <t xml:space="preserve"> </t>
    </r>
    <r>
      <rPr>
        <sz val="10"/>
        <rFont val="ＭＳ Ｐゴシック"/>
        <family val="3"/>
        <charset val="128"/>
      </rPr>
      <t>:1ｋｇあたりの調理時ガス消費量[kWh/kg]</t>
    </r>
    <phoneticPr fontId="3"/>
  </si>
  <si>
    <r>
      <rPr>
        <i/>
        <sz val="10"/>
        <rFont val="Cambria"/>
        <family val="1"/>
      </rPr>
      <t>P</t>
    </r>
    <r>
      <rPr>
        <vertAlign val="subscript"/>
        <sz val="10"/>
        <rFont val="Cambria"/>
        <family val="1"/>
      </rPr>
      <t>cE</t>
    </r>
    <r>
      <rPr>
        <vertAlign val="subscript"/>
        <sz val="10"/>
        <rFont val="Century"/>
        <family val="1"/>
      </rPr>
      <t xml:space="preserve"> </t>
    </r>
    <r>
      <rPr>
        <sz val="10"/>
        <rFont val="ＭＳ Ｐゴシック"/>
        <family val="3"/>
        <charset val="128"/>
      </rPr>
      <t>:消費電力量[kWh/回]</t>
    </r>
    <rPh sb="7" eb="9">
      <t>デンリョク</t>
    </rPh>
    <phoneticPr fontId="3"/>
  </si>
  <si>
    <r>
      <rPr>
        <i/>
        <sz val="10"/>
        <rFont val="Cambria"/>
        <family val="1"/>
      </rPr>
      <t>V</t>
    </r>
    <r>
      <rPr>
        <vertAlign val="subscript"/>
        <sz val="10"/>
        <rFont val="Cambria"/>
        <family val="1"/>
      </rPr>
      <t xml:space="preserve">m </t>
    </r>
    <r>
      <rPr>
        <sz val="10"/>
        <rFont val="Cambria"/>
        <family val="1"/>
      </rPr>
      <t xml:space="preserve">: </t>
    </r>
    <r>
      <rPr>
        <sz val="10"/>
        <rFont val="ＭＳ Ｐゴシック"/>
        <family val="3"/>
        <charset val="128"/>
      </rPr>
      <t>最大調理量[kg/回]</t>
    </r>
    <rPh sb="5" eb="7">
      <t>サイダイ</t>
    </rPh>
    <rPh sb="7" eb="9">
      <t>チョウリ</t>
    </rPh>
    <rPh sb="9" eb="10">
      <t>リョウ</t>
    </rPh>
    <rPh sb="14" eb="15">
      <t>カイ</t>
    </rPh>
    <phoneticPr fontId="3"/>
  </si>
  <si>
    <r>
      <rPr>
        <i/>
        <sz val="10"/>
        <rFont val="Cambria"/>
        <family val="1"/>
      </rPr>
      <t>Q</t>
    </r>
    <r>
      <rPr>
        <vertAlign val="subscript"/>
        <sz val="10"/>
        <rFont val="Cambria"/>
        <family val="1"/>
      </rPr>
      <t>cE</t>
    </r>
    <r>
      <rPr>
        <vertAlign val="subscript"/>
        <sz val="10"/>
        <rFont val="Century"/>
        <family val="1"/>
      </rPr>
      <t xml:space="preserve"> </t>
    </r>
    <r>
      <rPr>
        <sz val="10"/>
        <rFont val="ＭＳ Ｐゴシック"/>
        <family val="3"/>
        <charset val="128"/>
      </rPr>
      <t>: 調理時消費電力量[kWh/回]</t>
    </r>
    <rPh sb="9" eb="11">
      <t>ショウヒ</t>
    </rPh>
    <rPh sb="11" eb="13">
      <t>デンリョク</t>
    </rPh>
    <rPh sb="13" eb="14">
      <t>リョウ</t>
    </rPh>
    <phoneticPr fontId="3"/>
  </si>
  <si>
    <r>
      <rPr>
        <i/>
        <sz val="10"/>
        <rFont val="Cambria"/>
        <family val="1"/>
      </rPr>
      <t>Q</t>
    </r>
    <r>
      <rPr>
        <vertAlign val="subscript"/>
        <sz val="10"/>
        <rFont val="Cambria"/>
        <family val="1"/>
      </rPr>
      <t>cW</t>
    </r>
    <r>
      <rPr>
        <vertAlign val="subscript"/>
        <sz val="10"/>
        <rFont val="Century"/>
        <family val="1"/>
      </rPr>
      <t xml:space="preserve"> </t>
    </r>
    <r>
      <rPr>
        <sz val="10"/>
        <rFont val="ＭＳ Ｐゴシック"/>
        <family val="3"/>
        <charset val="128"/>
      </rPr>
      <t>:1ｋｇあたりの調理時消費電力量[kWh/kg]</t>
    </r>
    <rPh sb="17" eb="19">
      <t>デンリョク</t>
    </rPh>
    <rPh sb="19" eb="20">
      <t>リョウ</t>
    </rPh>
    <phoneticPr fontId="3"/>
  </si>
  <si>
    <r>
      <t>Q</t>
    </r>
    <r>
      <rPr>
        <vertAlign val="subscript"/>
        <sz val="10"/>
        <rFont val="Cambria"/>
        <family val="1"/>
      </rPr>
      <t>cG</t>
    </r>
    <r>
      <rPr>
        <sz val="11"/>
        <rFont val="Cambria"/>
        <family val="1"/>
      </rPr>
      <t xml:space="preserve"> = </t>
    </r>
    <phoneticPr fontId="3"/>
  </si>
  <si>
    <r>
      <t>n</t>
    </r>
    <r>
      <rPr>
        <vertAlign val="subscript"/>
        <sz val="11"/>
        <rFont val="Cambria"/>
        <family val="1"/>
      </rPr>
      <t>d</t>
    </r>
    <r>
      <rPr>
        <sz val="11"/>
        <rFont val="Cambria"/>
        <family val="1"/>
      </rPr>
      <t xml:space="preserve"> =</t>
    </r>
    <phoneticPr fontId="3"/>
  </si>
  <si>
    <r>
      <t>Q</t>
    </r>
    <r>
      <rPr>
        <vertAlign val="subscript"/>
        <sz val="10"/>
        <rFont val="Cambria"/>
        <family val="1"/>
      </rPr>
      <t>cE</t>
    </r>
    <r>
      <rPr>
        <sz val="11"/>
        <rFont val="Cambria"/>
        <family val="1"/>
      </rPr>
      <t xml:space="preserve"> = </t>
    </r>
    <phoneticPr fontId="3"/>
  </si>
  <si>
    <r>
      <t>p</t>
    </r>
    <r>
      <rPr>
        <vertAlign val="subscript"/>
        <sz val="14"/>
        <rFont val="Cambria"/>
        <family val="1"/>
      </rPr>
      <t>rG</t>
    </r>
    <phoneticPr fontId="3"/>
  </si>
  <si>
    <r>
      <t>p</t>
    </r>
    <r>
      <rPr>
        <vertAlign val="subscript"/>
        <sz val="14"/>
        <rFont val="Cambria"/>
        <family val="1"/>
      </rPr>
      <t>rE</t>
    </r>
    <phoneticPr fontId="3"/>
  </si>
  <si>
    <r>
      <t>η</t>
    </r>
    <r>
      <rPr>
        <vertAlign val="subscript"/>
        <sz val="14"/>
        <rFont val="Cambria"/>
        <family val="1"/>
      </rPr>
      <t>s</t>
    </r>
    <phoneticPr fontId="3"/>
  </si>
  <si>
    <r>
      <t>V</t>
    </r>
    <r>
      <rPr>
        <vertAlign val="subscript"/>
        <sz val="14"/>
        <rFont val="Cambria"/>
        <family val="1"/>
      </rPr>
      <t>c</t>
    </r>
    <phoneticPr fontId="3"/>
  </si>
  <si>
    <r>
      <t>性能測定</t>
    </r>
    <r>
      <rPr>
        <sz val="11"/>
        <rFont val="ＭＳ Ｐゴシック"/>
        <family val="3"/>
        <charset val="128"/>
      </rPr>
      <t>結果</t>
    </r>
    <rPh sb="0" eb="2">
      <t>セイノウ</t>
    </rPh>
    <rPh sb="2" eb="4">
      <t>ソクテイ</t>
    </rPh>
    <rPh sb="4" eb="5">
      <t>ケツ</t>
    </rPh>
    <rPh sb="5" eb="6">
      <t>カ</t>
    </rPh>
    <phoneticPr fontId="3"/>
  </si>
  <si>
    <r>
      <t>　　　乾式ガス流量計を用いて測定する場合は</t>
    </r>
    <r>
      <rPr>
        <sz val="10"/>
        <rFont val="Cambria"/>
        <family val="1"/>
      </rPr>
      <t xml:space="preserve"> </t>
    </r>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 xml:space="preserve"> = 0とする。</t>
    </r>
    <phoneticPr fontId="3"/>
  </si>
  <si>
    <r>
      <t>　　　湿式ガス流量計を用いて測定する場合は、</t>
    </r>
    <r>
      <rPr>
        <i/>
        <sz val="10"/>
        <rFont val="Cambria"/>
        <family val="1"/>
      </rPr>
      <t>Π</t>
    </r>
    <r>
      <rPr>
        <vertAlign val="subscript"/>
        <sz val="10"/>
        <rFont val="Cambria"/>
        <family val="1"/>
      </rPr>
      <t>s</t>
    </r>
    <r>
      <rPr>
        <sz val="10"/>
        <rFont val="ＭＳ Ｐゴシック"/>
        <family val="3"/>
        <charset val="128"/>
      </rPr>
      <t xml:space="preserve"> を以下の式から算出する。</t>
    </r>
    <phoneticPr fontId="3"/>
  </si>
  <si>
    <r>
      <t>　　　乾式ガス流量計を用いて測定する場合は</t>
    </r>
    <r>
      <rPr>
        <sz val="10"/>
        <rFont val="Cambria"/>
        <family val="1"/>
      </rPr>
      <t xml:space="preserve"> </t>
    </r>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 xml:space="preserve"> = 0とする。</t>
    </r>
    <phoneticPr fontId="3"/>
  </si>
  <si>
    <r>
      <t>　　　湿式ガス流量計を用いて測定する場合は、</t>
    </r>
    <r>
      <rPr>
        <i/>
        <sz val="10"/>
        <rFont val="Cambria"/>
        <family val="1"/>
      </rPr>
      <t>Π</t>
    </r>
    <r>
      <rPr>
        <vertAlign val="subscript"/>
        <sz val="10"/>
        <rFont val="Cambria"/>
        <family val="1"/>
      </rPr>
      <t>s</t>
    </r>
    <r>
      <rPr>
        <sz val="10"/>
        <rFont val="ＭＳ Ｐゴシック"/>
        <family val="3"/>
        <charset val="128"/>
      </rPr>
      <t xml:space="preserve"> を以下の式から算出する。</t>
    </r>
    <phoneticPr fontId="3"/>
  </si>
  <si>
    <r>
      <rPr>
        <i/>
        <sz val="10"/>
        <rFont val="Cambria"/>
        <family val="1"/>
      </rPr>
      <t>U</t>
    </r>
    <r>
      <rPr>
        <vertAlign val="subscript"/>
        <sz val="10"/>
        <rFont val="Cambria"/>
        <family val="1"/>
      </rPr>
      <t>G</t>
    </r>
    <r>
      <rPr>
        <sz val="10"/>
        <rFont val="Cambria"/>
        <family val="1"/>
      </rPr>
      <t>=</t>
    </r>
    <phoneticPr fontId="3"/>
  </si>
  <si>
    <r>
      <rPr>
        <i/>
        <sz val="10"/>
        <rFont val="Cambria"/>
        <family val="1"/>
      </rPr>
      <t>J</t>
    </r>
    <r>
      <rPr>
        <vertAlign val="subscript"/>
        <sz val="10"/>
        <rFont val="Cambria"/>
        <family val="1"/>
      </rPr>
      <t>G</t>
    </r>
    <r>
      <rPr>
        <sz val="10"/>
        <rFont val="Cambria"/>
        <family val="1"/>
      </rPr>
      <t>=</t>
    </r>
    <phoneticPr fontId="3"/>
  </si>
  <si>
    <r>
      <rPr>
        <i/>
        <sz val="10"/>
        <rFont val="Cambria"/>
        <family val="1"/>
      </rPr>
      <t>θ</t>
    </r>
    <r>
      <rPr>
        <vertAlign val="subscript"/>
        <sz val="10"/>
        <rFont val="Cambria"/>
        <family val="1"/>
      </rPr>
      <t>G</t>
    </r>
    <r>
      <rPr>
        <sz val="10"/>
        <rFont val="Cambria"/>
        <family val="1"/>
      </rPr>
      <t>=</t>
    </r>
    <phoneticPr fontId="3"/>
  </si>
  <si>
    <r>
      <rPr>
        <i/>
        <sz val="10"/>
        <rFont val="Cambria"/>
        <family val="1"/>
      </rPr>
      <t>Π</t>
    </r>
    <r>
      <rPr>
        <vertAlign val="subscript"/>
        <sz val="10"/>
        <rFont val="Cambria"/>
        <family val="1"/>
      </rPr>
      <t>r</t>
    </r>
    <r>
      <rPr>
        <sz val="10"/>
        <rFont val="Cambria"/>
        <family val="1"/>
      </rPr>
      <t xml:space="preserve"> =</t>
    </r>
    <phoneticPr fontId="3"/>
  </si>
  <si>
    <r>
      <rPr>
        <i/>
        <sz val="10"/>
        <rFont val="Cambria"/>
        <family val="1"/>
      </rPr>
      <t>Π</t>
    </r>
    <r>
      <rPr>
        <vertAlign val="subscript"/>
        <sz val="10"/>
        <rFont val="Cambria"/>
        <family val="1"/>
      </rPr>
      <t>G</t>
    </r>
    <r>
      <rPr>
        <sz val="10"/>
        <rFont val="Cambria"/>
        <family val="1"/>
      </rPr>
      <t>=</t>
    </r>
    <phoneticPr fontId="3"/>
  </si>
  <si>
    <r>
      <rPr>
        <i/>
        <sz val="10"/>
        <rFont val="Cambria"/>
        <family val="1"/>
      </rPr>
      <t>Π</t>
    </r>
    <r>
      <rPr>
        <vertAlign val="subscript"/>
        <sz val="10"/>
        <rFont val="Cambria"/>
        <family val="1"/>
      </rPr>
      <t>s</t>
    </r>
    <r>
      <rPr>
        <sz val="10"/>
        <rFont val="Cambria"/>
        <family val="1"/>
      </rPr>
      <t>=</t>
    </r>
    <phoneticPr fontId="3"/>
  </si>
  <si>
    <r>
      <rPr>
        <i/>
        <sz val="10"/>
        <rFont val="Cambria"/>
        <family val="1"/>
      </rPr>
      <t>η</t>
    </r>
    <r>
      <rPr>
        <vertAlign val="subscript"/>
        <sz val="10"/>
        <rFont val="Cambria"/>
        <family val="1"/>
      </rPr>
      <t>s</t>
    </r>
    <r>
      <rPr>
        <sz val="10"/>
        <rFont val="Cambria"/>
        <family val="1"/>
      </rPr>
      <t xml:space="preserve"> </t>
    </r>
    <r>
      <rPr>
        <sz val="10"/>
        <rFont val="ＭＳ Ｐゴシック"/>
        <family val="3"/>
        <charset val="128"/>
      </rPr>
      <t>： 立上り時熱効率[%]</t>
    </r>
    <rPh sb="5" eb="7">
      <t>タチアガ</t>
    </rPh>
    <phoneticPr fontId="3"/>
  </si>
  <si>
    <r>
      <rPr>
        <i/>
        <sz val="10"/>
        <rFont val="Cambria"/>
        <family val="1"/>
      </rPr>
      <t>η</t>
    </r>
    <r>
      <rPr>
        <vertAlign val="subscript"/>
        <sz val="10"/>
        <rFont val="Cambria"/>
        <family val="1"/>
      </rPr>
      <t>s</t>
    </r>
    <r>
      <rPr>
        <sz val="10"/>
        <rFont val="Cambria"/>
        <family val="1"/>
      </rPr>
      <t xml:space="preserve"> =</t>
    </r>
    <phoneticPr fontId="3"/>
  </si>
  <si>
    <r>
      <t>　　</t>
    </r>
    <r>
      <rPr>
        <i/>
        <sz val="10"/>
        <rFont val="Cambria"/>
        <family val="1"/>
      </rPr>
      <t>U</t>
    </r>
    <r>
      <rPr>
        <vertAlign val="subscript"/>
        <sz val="10"/>
        <rFont val="Cambria"/>
        <family val="1"/>
      </rPr>
      <t>G</t>
    </r>
    <r>
      <rPr>
        <sz val="10"/>
        <rFont val="ＭＳ Ｐゴシック"/>
        <family val="3"/>
        <charset val="128"/>
      </rPr>
      <t>： 実測ガス流量[m</t>
    </r>
    <r>
      <rPr>
        <vertAlign val="superscript"/>
        <sz val="10"/>
        <rFont val="ＭＳ Ｐゴシック"/>
        <family val="3"/>
        <charset val="128"/>
      </rPr>
      <t>3</t>
    </r>
    <r>
      <rPr>
        <sz val="10"/>
        <rFont val="ＭＳ Ｐゴシック"/>
        <family val="3"/>
        <charset val="128"/>
      </rPr>
      <t xml:space="preserve">] </t>
    </r>
    <phoneticPr fontId="3"/>
  </si>
  <si>
    <r>
      <rPr>
        <i/>
        <sz val="12"/>
        <rFont val="Cambria"/>
        <family val="1"/>
      </rPr>
      <t>P</t>
    </r>
    <r>
      <rPr>
        <vertAlign val="subscript"/>
        <sz val="12"/>
        <rFont val="Cambria"/>
        <family val="1"/>
      </rPr>
      <t>cE</t>
    </r>
    <r>
      <rPr>
        <sz val="10"/>
        <rFont val="Cambria"/>
        <family val="1"/>
      </rPr>
      <t xml:space="preserve"> = </t>
    </r>
    <phoneticPr fontId="3"/>
  </si>
  <si>
    <t xml:space="preserve">  （ガス）　</t>
    <phoneticPr fontId="3"/>
  </si>
  <si>
    <t xml:space="preserve">  （電気）</t>
    <rPh sb="3" eb="5">
      <t>デンキ</t>
    </rPh>
    <phoneticPr fontId="3"/>
  </si>
  <si>
    <t>調理能力</t>
    <rPh sb="0" eb="2">
      <t>チョウリ</t>
    </rPh>
    <rPh sb="2" eb="4">
      <t>ノウリョク</t>
    </rPh>
    <phoneticPr fontId="3"/>
  </si>
  <si>
    <t>=</t>
    <phoneticPr fontId="3"/>
  </si>
  <si>
    <r>
      <rPr>
        <i/>
        <sz val="10"/>
        <rFont val="Cambria"/>
        <family val="1"/>
      </rPr>
      <t>V</t>
    </r>
    <r>
      <rPr>
        <vertAlign val="subscript"/>
        <sz val="10"/>
        <rFont val="Cambria"/>
        <family val="1"/>
      </rPr>
      <t>c</t>
    </r>
    <r>
      <rPr>
        <sz val="10"/>
        <rFont val="Cambria"/>
        <family val="1"/>
      </rPr>
      <t xml:space="preserve"> </t>
    </r>
    <r>
      <rPr>
        <sz val="10"/>
        <rFont val="ＭＳ Ｐゴシック"/>
        <family val="3"/>
        <charset val="128"/>
      </rPr>
      <t>: 試験機器の連続調理能力[kg/h]</t>
    </r>
    <rPh sb="5" eb="7">
      <t>シケン</t>
    </rPh>
    <rPh sb="7" eb="9">
      <t>キキ</t>
    </rPh>
    <rPh sb="10" eb="12">
      <t>レンゾク</t>
    </rPh>
    <rPh sb="12" eb="14">
      <t>チョウリ</t>
    </rPh>
    <rPh sb="14" eb="16">
      <t>ノウリョク</t>
    </rPh>
    <phoneticPr fontId="3"/>
  </si>
  <si>
    <r>
      <rPr>
        <i/>
        <sz val="10"/>
        <rFont val="Cambria"/>
        <family val="1"/>
      </rPr>
      <t>P</t>
    </r>
    <r>
      <rPr>
        <vertAlign val="subscript"/>
        <sz val="10"/>
        <rFont val="Cambria"/>
        <family val="1"/>
      </rPr>
      <t>cG</t>
    </r>
    <r>
      <rPr>
        <vertAlign val="subscript"/>
        <sz val="10"/>
        <rFont val="Century"/>
        <family val="1"/>
      </rPr>
      <t xml:space="preserve"> </t>
    </r>
    <r>
      <rPr>
        <sz val="10"/>
        <rFont val="ＭＳ Ｐゴシック"/>
        <family val="3"/>
        <charset val="128"/>
      </rPr>
      <t>: 試験機器のガス消費量[kWh/回]</t>
    </r>
    <rPh sb="6" eb="8">
      <t>シケン</t>
    </rPh>
    <rPh sb="8" eb="10">
      <t>キキ</t>
    </rPh>
    <rPh sb="13" eb="16">
      <t>ショウヒリョウ</t>
    </rPh>
    <rPh sb="16" eb="17">
      <t>リキリョウ</t>
    </rPh>
    <phoneticPr fontId="3"/>
  </si>
  <si>
    <t>　　　独立部位の連続調理能力[kg/h]</t>
    <rPh sb="3" eb="5">
      <t>ドクリツ</t>
    </rPh>
    <rPh sb="5" eb="7">
      <t>ブイ</t>
    </rPh>
    <rPh sb="8" eb="10">
      <t>レンゾク</t>
    </rPh>
    <rPh sb="10" eb="12">
      <t>チョウリ</t>
    </rPh>
    <rPh sb="12" eb="14">
      <t>ノウリョク</t>
    </rPh>
    <phoneticPr fontId="3"/>
  </si>
  <si>
    <t>　　　独立部位のガス消費量[kWh/回]</t>
    <rPh sb="3" eb="5">
      <t>ドクリツ</t>
    </rPh>
    <rPh sb="5" eb="7">
      <t>ブイ</t>
    </rPh>
    <rPh sb="10" eb="13">
      <t>ショウヒリョウ</t>
    </rPh>
    <rPh sb="13" eb="14">
      <t>リキリョウ</t>
    </rPh>
    <phoneticPr fontId="3"/>
  </si>
  <si>
    <t xml:space="preserve">　　　独立部位の消費電力量[kWh/回] </t>
    <rPh sb="3" eb="5">
      <t>ドクリツ</t>
    </rPh>
    <rPh sb="5" eb="7">
      <t>ブイ</t>
    </rPh>
    <rPh sb="8" eb="10">
      <t>ショウヒ</t>
    </rPh>
    <rPh sb="10" eb="12">
      <t>デンリョク</t>
    </rPh>
    <rPh sb="12" eb="13">
      <t>リョウ</t>
    </rPh>
    <rPh sb="13" eb="14">
      <t>リキリョウ</t>
    </rPh>
    <phoneticPr fontId="3"/>
  </si>
  <si>
    <r>
      <rPr>
        <i/>
        <sz val="10"/>
        <rFont val="Cambria"/>
        <family val="1"/>
      </rPr>
      <t>P</t>
    </r>
    <r>
      <rPr>
        <vertAlign val="subscript"/>
        <sz val="10"/>
        <rFont val="Cambria"/>
        <family val="1"/>
      </rPr>
      <t>cE</t>
    </r>
    <r>
      <rPr>
        <sz val="10"/>
        <rFont val="ＭＳ Ｐゴシック"/>
        <family val="3"/>
        <charset val="128"/>
      </rPr>
      <t xml:space="preserve">　：試験機器の消費電力量[kWh/回] </t>
    </r>
    <rPh sb="5" eb="7">
      <t>シケン</t>
    </rPh>
    <rPh sb="7" eb="9">
      <t>キキ</t>
    </rPh>
    <rPh sb="10" eb="12">
      <t>ショウヒ</t>
    </rPh>
    <rPh sb="12" eb="14">
      <t>デンリョク</t>
    </rPh>
    <rPh sb="14" eb="15">
      <t>リョウ</t>
    </rPh>
    <rPh sb="15" eb="16">
      <t>リキリョウ</t>
    </rPh>
    <phoneticPr fontId="3"/>
  </si>
  <si>
    <r>
      <rPr>
        <sz val="10"/>
        <rFont val="ＭＳ Ｐ明朝"/>
        <family val="1"/>
        <charset val="128"/>
      </rPr>
      <t>　</t>
    </r>
    <r>
      <rPr>
        <sz val="10"/>
        <rFont val="Cambria"/>
        <family val="1"/>
      </rPr>
      <t xml:space="preserve">= </t>
    </r>
    <phoneticPr fontId="3"/>
  </si>
  <si>
    <t>　2段式や3段式の立体式炊飯器のように複数の同じ性能とみなすことができる独立部位を持つ試験機器は、1つの独立部位において試験を実施する。その場合は、一番上部の独立部位で測定する。</t>
    <rPh sb="70" eb="72">
      <t>バアイ</t>
    </rPh>
    <rPh sb="74" eb="76">
      <t>イチバン</t>
    </rPh>
    <rPh sb="76" eb="77">
      <t>ウエ</t>
    </rPh>
    <rPh sb="77" eb="78">
      <t>ブ</t>
    </rPh>
    <rPh sb="79" eb="81">
      <t>ドクリツ</t>
    </rPh>
    <rPh sb="81" eb="83">
      <t>ブイ</t>
    </rPh>
    <rPh sb="84" eb="86">
      <t>ソクテイ</t>
    </rPh>
    <phoneticPr fontId="3"/>
  </si>
  <si>
    <t>　2段式や3段式の立体式炊飯器のように複数の同じ性能とみなすことができる独立部位を持つ試験機器は、1つの独立部位において試験を実施する。その場合は、一番上部の独立部位で測定する。</t>
    <phoneticPr fontId="3"/>
  </si>
  <si>
    <t xml:space="preserve"> 1.定格エネルギー消費量</t>
    <rPh sb="3" eb="5">
      <t>テイカク</t>
    </rPh>
    <rPh sb="10" eb="13">
      <t>ショウヒリョウ</t>
    </rPh>
    <phoneticPr fontId="3"/>
  </si>
  <si>
    <t xml:space="preserve"> 2.熱効率 </t>
    <phoneticPr fontId="3"/>
  </si>
  <si>
    <t xml:space="preserve"> 3.立上り性能</t>
    <phoneticPr fontId="3"/>
  </si>
  <si>
    <t xml:space="preserve"> 4.調理能力</t>
    <phoneticPr fontId="3"/>
  </si>
  <si>
    <t xml:space="preserve"> 5.エネルギー消費量</t>
    <rPh sb="8" eb="10">
      <t>ショウヒ</t>
    </rPh>
    <rPh sb="10" eb="11">
      <t>リョウ</t>
    </rPh>
    <phoneticPr fontId="3"/>
  </si>
  <si>
    <t>定格エネルギー消費量（ガス）</t>
    <rPh sb="0" eb="2">
      <t>テイカク</t>
    </rPh>
    <rPh sb="7" eb="9">
      <t>ショウヒ</t>
    </rPh>
    <phoneticPr fontId="3"/>
  </si>
  <si>
    <t>試験機器の最大ガス消費量</t>
    <rPh sb="0" eb="2">
      <t>シケン</t>
    </rPh>
    <rPh sb="2" eb="4">
      <t>キキ</t>
    </rPh>
    <rPh sb="5" eb="7">
      <t>サイダイ</t>
    </rPh>
    <rPh sb="9" eb="11">
      <t>ショウヒ</t>
    </rPh>
    <rPh sb="11" eb="12">
      <t>リョウ</t>
    </rPh>
    <phoneticPr fontId="3"/>
  </si>
  <si>
    <r>
      <t xml:space="preserve"> 何も収納されていない状態の試験機器を室温になじませた後、最大入力で加熱を始め、ガス消費量が一定になった時の値を試験機器の最大ガス消費量</t>
    </r>
    <r>
      <rPr>
        <i/>
        <sz val="10"/>
        <rFont val="Cambria"/>
        <family val="1"/>
      </rPr>
      <t>p</t>
    </r>
    <r>
      <rPr>
        <vertAlign val="subscript"/>
        <sz val="10"/>
        <rFont val="Cambria"/>
        <family val="1"/>
      </rPr>
      <t>xG</t>
    </r>
    <r>
      <rPr>
        <sz val="10"/>
        <rFont val="Cambria"/>
        <family val="1"/>
      </rPr>
      <t xml:space="preserve"> </t>
    </r>
    <r>
      <rPr>
        <sz val="10"/>
        <rFont val="ＭＳ Ｐゴシック"/>
        <family val="3"/>
        <charset val="128"/>
      </rPr>
      <t>[kW] とする。</t>
    </r>
    <phoneticPr fontId="3"/>
  </si>
  <si>
    <t>ガス消費量の許容差</t>
    <rPh sb="2" eb="4">
      <t>ショウヒ</t>
    </rPh>
    <rPh sb="4" eb="5">
      <t>リョウ</t>
    </rPh>
    <rPh sb="6" eb="8">
      <t>キョヨウ</t>
    </rPh>
    <rPh sb="8" eb="9">
      <t>サ</t>
    </rPh>
    <phoneticPr fontId="3"/>
  </si>
  <si>
    <r>
      <t>　試験機器の最大消費電力と定格エネルギー消費量（電気）の差</t>
    </r>
    <r>
      <rPr>
        <i/>
        <sz val="10"/>
        <rFont val="Cambria"/>
        <family val="1"/>
      </rPr>
      <t>ε</t>
    </r>
    <r>
      <rPr>
        <vertAlign val="subscript"/>
        <sz val="10"/>
        <rFont val="Cambria"/>
        <family val="1"/>
      </rPr>
      <t>p</t>
    </r>
    <r>
      <rPr>
        <sz val="10"/>
        <rFont val="ＭＳ Ｐゴシック"/>
        <family val="3"/>
        <charset val="128"/>
      </rPr>
      <t>[%] が消費電力の許容差に適合するように、定格消費電力</t>
    </r>
    <r>
      <rPr>
        <i/>
        <sz val="10"/>
        <rFont val="Cambria"/>
        <family val="1"/>
      </rPr>
      <t>p</t>
    </r>
    <r>
      <rPr>
        <vertAlign val="subscript"/>
        <sz val="10"/>
        <rFont val="Cambria"/>
        <family val="1"/>
      </rPr>
      <t>rE</t>
    </r>
    <r>
      <rPr>
        <sz val="10"/>
        <rFont val="ＭＳ Ｐゴシック"/>
        <family val="3"/>
        <charset val="128"/>
      </rPr>
      <t>[kW] を定める。</t>
    </r>
    <rPh sb="36" eb="38">
      <t>ショウヒ</t>
    </rPh>
    <rPh sb="38" eb="40">
      <t>デンリョク</t>
    </rPh>
    <rPh sb="55" eb="57">
      <t>ショウヒ</t>
    </rPh>
    <rPh sb="57" eb="59">
      <t>デンリョク</t>
    </rPh>
    <phoneticPr fontId="3"/>
  </si>
  <si>
    <r>
      <t xml:space="preserve">　製造者の表示する一釜あたりの最大炊飯量の1.8 倍の水を釜に入れ、釜のフタを閉め、室温になじませた後、標準的な白飯モードで加熱を始め、消費電力が一定になった時の値を試験機器の最大消費電力 </t>
    </r>
    <r>
      <rPr>
        <i/>
        <sz val="10"/>
        <rFont val="Cambria"/>
        <family val="1"/>
      </rPr>
      <t>p</t>
    </r>
    <r>
      <rPr>
        <vertAlign val="subscript"/>
        <sz val="10"/>
        <rFont val="Cambria"/>
        <family val="1"/>
      </rPr>
      <t>xE</t>
    </r>
    <r>
      <rPr>
        <sz val="10"/>
        <rFont val="ＭＳ Ｐゴシック"/>
        <family val="3"/>
        <charset val="128"/>
        <scheme val="major"/>
      </rPr>
      <t xml:space="preserve"> [kW] とする。ただし、回路の切換えまたは発熱体の特性により、消費電力が段階的またはゆるやかに変化する場合には、その最大値とする。</t>
    </r>
    <rPh sb="68" eb="70">
      <t>ショウヒ</t>
    </rPh>
    <rPh sb="70" eb="72">
      <t>デンリョク</t>
    </rPh>
    <rPh sb="131" eb="133">
      <t>ショウヒ</t>
    </rPh>
    <rPh sb="133" eb="135">
      <t>デンリョク</t>
    </rPh>
    <phoneticPr fontId="3"/>
  </si>
  <si>
    <t>消費電力の許容差</t>
    <rPh sb="0" eb="2">
      <t>ショウヒ</t>
    </rPh>
    <rPh sb="2" eb="4">
      <t>デンリョク</t>
    </rPh>
    <rPh sb="5" eb="7">
      <t>キョヨウ</t>
    </rPh>
    <rPh sb="7" eb="8">
      <t>サ</t>
    </rPh>
    <phoneticPr fontId="3"/>
  </si>
  <si>
    <t>１ｋｇあたりの
ガス消費量</t>
    <rPh sb="10" eb="12">
      <t>ショウヒ</t>
    </rPh>
    <phoneticPr fontId="3"/>
  </si>
  <si>
    <t>（ガス）</t>
    <phoneticPr fontId="3"/>
  </si>
  <si>
    <r>
      <t>④日あたり</t>
    </r>
    <r>
      <rPr>
        <sz val="10"/>
        <rFont val="ＭＳ Ｐゴシック"/>
        <family val="3"/>
        <charset val="128"/>
      </rPr>
      <t xml:space="preserve">
 （回数想定）</t>
    </r>
    <rPh sb="1" eb="2">
      <t>ヒ</t>
    </rPh>
    <rPh sb="8" eb="10">
      <t>カイスウ</t>
    </rPh>
    <rPh sb="10" eb="12">
      <t>ソウテイ</t>
    </rPh>
    <phoneticPr fontId="3"/>
  </si>
  <si>
    <t>　許容差±10%</t>
    <rPh sb="1" eb="3">
      <t>キョヨウ</t>
    </rPh>
    <rPh sb="3" eb="4">
      <t>サ</t>
    </rPh>
    <phoneticPr fontId="3"/>
  </si>
  <si>
    <t>規定なし</t>
    <rPh sb="0" eb="2">
      <t>キテイ</t>
    </rPh>
    <phoneticPr fontId="3"/>
  </si>
  <si>
    <t>型　式</t>
    <rPh sb="0" eb="1">
      <t>カタ</t>
    </rPh>
    <rPh sb="2" eb="3">
      <t>シキ</t>
    </rPh>
    <phoneticPr fontId="3"/>
  </si>
  <si>
    <r>
      <t>　製造者の表示する一釜あたりの最大炊飯量の</t>
    </r>
    <r>
      <rPr>
        <sz val="10"/>
        <rFont val="Symbol"/>
        <family val="1"/>
        <charset val="2"/>
      </rPr>
      <t xml:space="preserve">1.8 </t>
    </r>
    <r>
      <rPr>
        <sz val="10"/>
        <rFont val="ＭＳ Ｐゴシック"/>
        <family val="3"/>
        <charset val="128"/>
      </rPr>
      <t>倍の水を釜に入れ、釜のフタを閉め、室温になじませた後、加熱に用いる水の初温</t>
    </r>
    <r>
      <rPr>
        <i/>
        <sz val="10"/>
        <rFont val="Cambria"/>
        <family val="1"/>
      </rPr>
      <t>θ</t>
    </r>
    <r>
      <rPr>
        <vertAlign val="subscript"/>
        <sz val="10"/>
        <rFont val="Cambria"/>
        <family val="1"/>
      </rPr>
      <t>s</t>
    </r>
    <r>
      <rPr>
        <sz val="10"/>
        <rFont val="Symbol"/>
        <family val="1"/>
        <charset val="2"/>
      </rPr>
      <t xml:space="preserve"> [</t>
    </r>
    <r>
      <rPr>
        <sz val="10"/>
        <rFont val="ＭＳ Ｐゴシック"/>
        <family val="3"/>
        <charset val="128"/>
      </rPr>
      <t>℃</t>
    </r>
    <r>
      <rPr>
        <sz val="10"/>
        <rFont val="Symbol"/>
        <family val="1"/>
        <charset val="2"/>
      </rPr>
      <t xml:space="preserve">] </t>
    </r>
    <r>
      <rPr>
        <sz val="10"/>
        <rFont val="ＭＳ Ｐゴシック"/>
        <family val="3"/>
        <charset val="128"/>
      </rPr>
      <t>を測定する。標準的な白飯モード（自動入力調節機能をもつ試験機器の場合には、自動入力調節機能が働かないように工夫することが望ましい。）で加熱を始め、初温</t>
    </r>
    <r>
      <rPr>
        <i/>
        <sz val="10"/>
        <rFont val="Cambria"/>
        <family val="1"/>
      </rPr>
      <t>θ</t>
    </r>
    <r>
      <rPr>
        <vertAlign val="subscript"/>
        <sz val="10"/>
        <rFont val="Cambria"/>
        <family val="1"/>
      </rPr>
      <t>s</t>
    </r>
    <r>
      <rPr>
        <sz val="10"/>
        <rFont val="Symbol"/>
        <family val="1"/>
        <charset val="2"/>
      </rPr>
      <t xml:space="preserve"> [</t>
    </r>
    <r>
      <rPr>
        <sz val="10"/>
        <rFont val="ＭＳ Ｐゴシック"/>
        <family val="3"/>
        <charset val="128"/>
      </rPr>
      <t>℃</t>
    </r>
    <r>
      <rPr>
        <sz val="10"/>
        <rFont val="Symbol"/>
        <family val="1"/>
        <charset val="2"/>
      </rPr>
      <t xml:space="preserve">] </t>
    </r>
    <r>
      <rPr>
        <sz val="10"/>
        <rFont val="ＭＳ Ｐゴシック"/>
        <family val="3"/>
        <charset val="128"/>
      </rPr>
      <t>より</t>
    </r>
    <r>
      <rPr>
        <sz val="10"/>
        <rFont val="Symbol"/>
        <family val="1"/>
        <charset val="2"/>
      </rPr>
      <t xml:space="preserve">50 </t>
    </r>
    <r>
      <rPr>
        <sz val="10"/>
        <rFont val="ＭＳ Ｐゴシック"/>
        <family val="3"/>
        <charset val="128"/>
      </rPr>
      <t>℃上昇したら加熱を停止する。加熱を停止した後、撹拌羽根で撹拌を始める。なお、撹拌するために釜の取り出しが必要な試験機器の場合には、釜を取り出した後、撹拌を始める。撹拌開始から</t>
    </r>
    <r>
      <rPr>
        <sz val="10"/>
        <rFont val="Symbol"/>
        <family val="1"/>
        <charset val="2"/>
      </rPr>
      <t>30</t>
    </r>
    <r>
      <rPr>
        <sz val="10"/>
        <rFont val="ＭＳ Ｐゴシック"/>
        <family val="3"/>
        <charset val="128"/>
      </rPr>
      <t>秒後以降の到達最高温度を加熱された水の最終温度</t>
    </r>
    <r>
      <rPr>
        <i/>
        <sz val="10"/>
        <rFont val="Cambria"/>
        <family val="1"/>
      </rPr>
      <t>θ</t>
    </r>
    <r>
      <rPr>
        <vertAlign val="subscript"/>
        <sz val="10"/>
        <rFont val="Cambria"/>
        <family val="1"/>
      </rPr>
      <t>f</t>
    </r>
    <r>
      <rPr>
        <sz val="10"/>
        <rFont val="Cambria"/>
        <family val="1"/>
      </rPr>
      <t xml:space="preserve"> </t>
    </r>
    <r>
      <rPr>
        <sz val="10"/>
        <rFont val="Symbol"/>
        <family val="1"/>
        <charset val="2"/>
      </rPr>
      <t>[</t>
    </r>
    <r>
      <rPr>
        <sz val="10"/>
        <rFont val="ＭＳ Ｐゴシック"/>
        <family val="3"/>
        <charset val="128"/>
      </rPr>
      <t>℃</t>
    </r>
    <r>
      <rPr>
        <sz val="10"/>
        <rFont val="Symbol"/>
        <family val="1"/>
        <charset val="2"/>
      </rPr>
      <t xml:space="preserve">] </t>
    </r>
    <r>
      <rPr>
        <sz val="10"/>
        <rFont val="ＭＳ Ｐゴシック"/>
        <family val="3"/>
        <charset val="128"/>
      </rPr>
      <t>とする。加熱に要したガス消費量</t>
    </r>
    <r>
      <rPr>
        <i/>
        <sz val="10"/>
        <rFont val="Cambria"/>
        <family val="1"/>
      </rPr>
      <t>P</t>
    </r>
    <r>
      <rPr>
        <vertAlign val="subscript"/>
        <sz val="10"/>
        <rFont val="Cambria"/>
        <family val="1"/>
      </rPr>
      <t>t G</t>
    </r>
    <r>
      <rPr>
        <sz val="10"/>
        <rFont val="ＭＳ Ｐゴシック"/>
        <family val="3"/>
        <charset val="128"/>
      </rPr>
      <t>[kWh] を測定する。 
　立上り時熱効率</t>
    </r>
    <r>
      <rPr>
        <i/>
        <sz val="10"/>
        <rFont val="Cambria"/>
        <family val="1"/>
      </rPr>
      <t>η</t>
    </r>
    <r>
      <rPr>
        <vertAlign val="subscript"/>
        <sz val="10"/>
        <rFont val="Cambria"/>
        <family val="1"/>
      </rPr>
      <t>s</t>
    </r>
    <r>
      <rPr>
        <sz val="10"/>
        <rFont val="ＭＳ Ｐゴシック"/>
        <family val="3"/>
        <charset val="128"/>
      </rPr>
      <t xml:space="preserve"> ［%］ は、次式で計算する。</t>
    </r>
    <rPh sb="266" eb="268">
      <t>オンド</t>
    </rPh>
    <rPh sb="289" eb="290">
      <t>リョウ</t>
    </rPh>
    <phoneticPr fontId="3"/>
  </si>
  <si>
    <r>
      <rPr>
        <i/>
        <sz val="10"/>
        <color theme="1"/>
        <rFont val="ＭＳ Ｐゴシック"/>
        <family val="3"/>
        <charset val="128"/>
      </rPr>
      <t>　　</t>
    </r>
    <r>
      <rPr>
        <i/>
        <sz val="10"/>
        <color theme="1"/>
        <rFont val="Cambria"/>
        <family val="1"/>
      </rPr>
      <t>P</t>
    </r>
    <r>
      <rPr>
        <vertAlign val="subscript"/>
        <sz val="10"/>
        <color theme="1"/>
        <rFont val="Cambria"/>
        <family val="1"/>
      </rPr>
      <t>tG</t>
    </r>
    <r>
      <rPr>
        <vertAlign val="subscript"/>
        <sz val="10"/>
        <color theme="1"/>
        <rFont val="Century"/>
        <family val="1"/>
      </rPr>
      <t xml:space="preserve"> </t>
    </r>
    <r>
      <rPr>
        <sz val="10"/>
        <color theme="1"/>
        <rFont val="ＭＳ Ｐゴシック"/>
        <family val="3"/>
        <charset val="128"/>
      </rPr>
      <t>: ガス消費量[kWh]</t>
    </r>
    <rPh sb="10" eb="12">
      <t>ショウヒ</t>
    </rPh>
    <rPh sb="12" eb="13">
      <t>リョウ</t>
    </rPh>
    <phoneticPr fontId="3"/>
  </si>
  <si>
    <r>
      <t>P</t>
    </r>
    <r>
      <rPr>
        <vertAlign val="subscript"/>
        <sz val="10"/>
        <rFont val="Cambria"/>
        <family val="1"/>
      </rPr>
      <t>tG</t>
    </r>
    <r>
      <rPr>
        <sz val="10"/>
        <rFont val="Cambria"/>
        <family val="1"/>
      </rPr>
      <t xml:space="preserve"> =</t>
    </r>
    <phoneticPr fontId="3"/>
  </si>
  <si>
    <r>
      <rPr>
        <sz val="10"/>
        <rFont val="Century"/>
        <family val="1"/>
      </rPr>
      <t xml:space="preserve"> </t>
    </r>
    <r>
      <rPr>
        <sz val="10"/>
        <rFont val="ＭＳ Ｐゴシック"/>
        <family val="3"/>
        <charset val="128"/>
      </rPr>
      <t>調理品目を米飯とし、精白米を食材とする。最大調理量</t>
    </r>
    <r>
      <rPr>
        <i/>
        <sz val="10"/>
        <rFont val="Cambria"/>
        <family val="1"/>
      </rPr>
      <t>V</t>
    </r>
    <r>
      <rPr>
        <vertAlign val="subscript"/>
        <sz val="10"/>
        <rFont val="Cambria"/>
        <family val="1"/>
      </rPr>
      <t>m</t>
    </r>
    <r>
      <rPr>
        <vertAlign val="subscript"/>
        <sz val="10"/>
        <rFont val="Century"/>
        <family val="1"/>
      </rPr>
      <t xml:space="preserve"> </t>
    </r>
    <r>
      <rPr>
        <sz val="10"/>
        <rFont val="ＭＳ Ｐゴシック"/>
        <family val="3"/>
        <charset val="128"/>
      </rPr>
      <t>[kg/回] の精白米を洗米後、30分間、浸漬した後、標準的な白飯モードで炊飯を始める。
 最大調理量</t>
    </r>
    <r>
      <rPr>
        <i/>
        <sz val="10"/>
        <rFont val="Cambria"/>
        <family val="1"/>
      </rPr>
      <t>V</t>
    </r>
    <r>
      <rPr>
        <vertAlign val="subscript"/>
        <sz val="10"/>
        <rFont val="Cambria"/>
        <family val="1"/>
      </rPr>
      <t>m</t>
    </r>
    <r>
      <rPr>
        <vertAlign val="subscript"/>
        <sz val="10"/>
        <rFont val="Century"/>
        <family val="1"/>
      </rPr>
      <t xml:space="preserve"> </t>
    </r>
    <r>
      <rPr>
        <sz val="10"/>
        <rFont val="ＭＳ Ｐゴシック"/>
        <family val="3"/>
        <charset val="128"/>
      </rPr>
      <t>[kg/回] は、製造者の表示する一釜あたりの最大炊飯量とし、精白米の重量で表す。加水量は、洗米中に吸水されるものも含み、最大炊飯量の1.3 倍の重量とする。浸漬開始時の釜の水温は、15±1 ℃に調節する。調理に要した時間</t>
    </r>
    <r>
      <rPr>
        <i/>
        <sz val="10"/>
        <rFont val="Cambria"/>
        <family val="1"/>
      </rPr>
      <t>T</t>
    </r>
    <r>
      <rPr>
        <vertAlign val="subscript"/>
        <sz val="10"/>
        <rFont val="Cambria"/>
        <family val="1"/>
      </rPr>
      <t>c</t>
    </r>
    <r>
      <rPr>
        <vertAlign val="subscript"/>
        <sz val="10"/>
        <rFont val="Century"/>
        <family val="1"/>
      </rPr>
      <t xml:space="preserve"> </t>
    </r>
    <r>
      <rPr>
        <sz val="10"/>
        <rFont val="ＭＳ Ｐゴシック"/>
        <family val="3"/>
        <charset val="128"/>
      </rPr>
      <t>[min/回]は、炊飯開始から、むらし終了までとする。調理に要した時間</t>
    </r>
    <r>
      <rPr>
        <i/>
        <sz val="10"/>
        <rFont val="Cambria"/>
        <family val="1"/>
      </rPr>
      <t>T</t>
    </r>
    <r>
      <rPr>
        <vertAlign val="subscript"/>
        <sz val="10"/>
        <rFont val="Cambria"/>
        <family val="1"/>
      </rPr>
      <t>c</t>
    </r>
    <r>
      <rPr>
        <sz val="10"/>
        <rFont val="ＭＳ Ｐゴシック"/>
        <family val="3"/>
        <charset val="128"/>
      </rPr>
      <t xml:space="preserve"> [min/回]の間のエネルギー消費量</t>
    </r>
    <r>
      <rPr>
        <i/>
        <sz val="10"/>
        <rFont val="Cambria"/>
        <family val="1"/>
      </rPr>
      <t>P</t>
    </r>
    <r>
      <rPr>
        <vertAlign val="subscript"/>
        <sz val="10"/>
        <rFont val="Cambria"/>
        <family val="1"/>
      </rPr>
      <t>c</t>
    </r>
    <r>
      <rPr>
        <vertAlign val="subscript"/>
        <sz val="10"/>
        <rFont val="Century"/>
        <family val="1"/>
      </rPr>
      <t xml:space="preserve"> </t>
    </r>
    <r>
      <rPr>
        <sz val="10"/>
        <rFont val="ＭＳ Ｐゴシック"/>
        <family val="3"/>
        <charset val="128"/>
      </rPr>
      <t>[kWh/回] を測定する。
　連続調理能力</t>
    </r>
    <r>
      <rPr>
        <i/>
        <sz val="10"/>
        <rFont val="Cambria"/>
        <family val="1"/>
      </rPr>
      <t>V</t>
    </r>
    <r>
      <rPr>
        <vertAlign val="subscript"/>
        <sz val="10"/>
        <rFont val="Cambria"/>
        <family val="1"/>
      </rPr>
      <t>c</t>
    </r>
    <r>
      <rPr>
        <sz val="10"/>
        <rFont val="Cambria"/>
        <family val="1"/>
      </rPr>
      <t xml:space="preserve"> </t>
    </r>
    <r>
      <rPr>
        <sz val="10"/>
        <rFont val="ＭＳ Ｐゴシック"/>
        <family val="3"/>
        <charset val="128"/>
      </rPr>
      <t>[kg/h] は、次式で計算する。</t>
    </r>
    <rPh sb="100" eb="101">
      <t>ヒト</t>
    </rPh>
    <rPh sb="101" eb="102">
      <t>カマ</t>
    </rPh>
    <rPh sb="250" eb="252">
      <t>ショウヒ</t>
    </rPh>
    <phoneticPr fontId="3"/>
  </si>
  <si>
    <t>気圧
(hPa)</t>
    <rPh sb="0" eb="1">
      <t>キ</t>
    </rPh>
    <rPh sb="1" eb="2">
      <t>アツ</t>
    </rPh>
    <phoneticPr fontId="3"/>
  </si>
  <si>
    <r>
      <rPr>
        <i/>
        <sz val="10"/>
        <rFont val="Cambria"/>
        <family val="1"/>
      </rPr>
      <t>Q</t>
    </r>
    <r>
      <rPr>
        <vertAlign val="subscript"/>
        <sz val="10"/>
        <rFont val="Cambria"/>
        <family val="1"/>
      </rPr>
      <t>cG</t>
    </r>
    <r>
      <rPr>
        <vertAlign val="subscript"/>
        <sz val="10"/>
        <rFont val="ＭＳ Ｐゴシック"/>
        <family val="3"/>
        <charset val="128"/>
      </rPr>
      <t xml:space="preserve"> </t>
    </r>
    <r>
      <rPr>
        <sz val="10"/>
        <rFont val="ＭＳ Ｐゴシック"/>
        <family val="3"/>
        <charset val="128"/>
      </rPr>
      <t>: 調理時ガス消費量[kWh/回]</t>
    </r>
    <phoneticPr fontId="3"/>
  </si>
  <si>
    <r>
      <rPr>
        <i/>
        <sz val="10"/>
        <rFont val="Cambria"/>
        <family val="1"/>
      </rPr>
      <t>n</t>
    </r>
    <r>
      <rPr>
        <vertAlign val="subscript"/>
        <sz val="10"/>
        <rFont val="Cambria"/>
        <family val="1"/>
      </rPr>
      <t xml:space="preserve">d </t>
    </r>
    <r>
      <rPr>
        <sz val="10"/>
        <rFont val="ＭＳ Ｐゴシック"/>
        <family val="3"/>
        <charset val="128"/>
      </rPr>
      <t>: 調理回数[回/日]　 　標準値は1回/日</t>
    </r>
    <phoneticPr fontId="3"/>
  </si>
  <si>
    <r>
      <rPr>
        <i/>
        <sz val="10"/>
        <rFont val="Cambria"/>
        <family val="1"/>
      </rPr>
      <t>Q</t>
    </r>
    <r>
      <rPr>
        <vertAlign val="subscript"/>
        <sz val="10"/>
        <rFont val="Cambria"/>
        <family val="1"/>
      </rPr>
      <t>dNG</t>
    </r>
    <r>
      <rPr>
        <vertAlign val="subscript"/>
        <sz val="10"/>
        <rFont val="Century"/>
        <family val="1"/>
      </rPr>
      <t xml:space="preserve"> </t>
    </r>
    <r>
      <rPr>
        <sz val="10"/>
        <rFont val="ＭＳ Ｐゴシック"/>
        <family val="3"/>
        <charset val="128"/>
      </rPr>
      <t>: 日あたりガス消費量[kWh/日]</t>
    </r>
    <phoneticPr fontId="3"/>
  </si>
  <si>
    <r>
      <rPr>
        <i/>
        <sz val="10"/>
        <rFont val="Cambria"/>
        <family val="1"/>
      </rPr>
      <t>Q</t>
    </r>
    <r>
      <rPr>
        <vertAlign val="subscript"/>
        <sz val="10"/>
        <rFont val="Cambria"/>
        <family val="1"/>
      </rPr>
      <t xml:space="preserve">cE </t>
    </r>
    <r>
      <rPr>
        <sz val="10"/>
        <rFont val="ＭＳ Ｐゴシック"/>
        <family val="3"/>
        <charset val="128"/>
      </rPr>
      <t>: 調理時消費電力量[kWh/回]</t>
    </r>
    <rPh sb="11" eb="13">
      <t>デンリョク</t>
    </rPh>
    <phoneticPr fontId="3"/>
  </si>
  <si>
    <r>
      <rPr>
        <i/>
        <sz val="10"/>
        <rFont val="Cambria"/>
        <family val="1"/>
      </rPr>
      <t>n</t>
    </r>
    <r>
      <rPr>
        <vertAlign val="subscript"/>
        <sz val="10"/>
        <rFont val="Cambria"/>
        <family val="1"/>
      </rPr>
      <t>d</t>
    </r>
    <r>
      <rPr>
        <vertAlign val="subscript"/>
        <sz val="10"/>
        <rFont val="ＭＳ Ｐゴシック"/>
        <family val="3"/>
        <charset val="128"/>
      </rPr>
      <t xml:space="preserve"> </t>
    </r>
    <r>
      <rPr>
        <sz val="10"/>
        <rFont val="ＭＳ Ｐゴシック"/>
        <family val="3"/>
        <charset val="128"/>
      </rPr>
      <t>: 調理回数[回/日]　 　標準値は1回/日</t>
    </r>
    <phoneticPr fontId="3"/>
  </si>
  <si>
    <r>
      <rPr>
        <i/>
        <sz val="10"/>
        <rFont val="Cambria"/>
        <family val="1"/>
      </rPr>
      <t>Q</t>
    </r>
    <r>
      <rPr>
        <vertAlign val="subscript"/>
        <sz val="10"/>
        <rFont val="Cambria"/>
        <family val="1"/>
      </rPr>
      <t>dNE</t>
    </r>
    <r>
      <rPr>
        <vertAlign val="subscript"/>
        <sz val="10"/>
        <rFont val="Century"/>
        <family val="1"/>
      </rPr>
      <t xml:space="preserve"> </t>
    </r>
    <r>
      <rPr>
        <sz val="10"/>
        <rFont val="ＭＳ Ｐゴシック"/>
        <family val="3"/>
        <charset val="128"/>
      </rPr>
      <t>: 日あたり消費電力量[kWh/日]</t>
    </r>
    <rPh sb="13" eb="15">
      <t>デンリョク</t>
    </rPh>
    <rPh sb="15" eb="16">
      <t>リョウ</t>
    </rPh>
    <phoneticPr fontId="3"/>
  </si>
  <si>
    <t>[流量計の選択]</t>
    <rPh sb="1" eb="4">
      <t>リュウリョウケイ</t>
    </rPh>
    <rPh sb="5" eb="7">
      <t>センタク</t>
    </rPh>
    <phoneticPr fontId="3"/>
  </si>
  <si>
    <r>
      <t>ガスおよび電気などの複数のエネルギー源を消費する試験機器のエネルギー消費量</t>
    </r>
    <r>
      <rPr>
        <i/>
        <sz val="10"/>
        <rFont val="Cambria"/>
        <family val="1"/>
      </rPr>
      <t>Q</t>
    </r>
    <r>
      <rPr>
        <sz val="10"/>
        <rFont val="ＭＳ Ｐゴシック"/>
        <family val="3"/>
        <charset val="128"/>
      </rPr>
      <t>はそれぞれ個別に算出する。</t>
    </r>
    <rPh sb="5" eb="7">
      <t>デンキ</t>
    </rPh>
    <rPh sb="10" eb="12">
      <t>フクスウ</t>
    </rPh>
    <rPh sb="18" eb="19">
      <t>ゲン</t>
    </rPh>
    <rPh sb="20" eb="22">
      <t>ショウヒ</t>
    </rPh>
    <rPh sb="24" eb="26">
      <t>シケン</t>
    </rPh>
    <rPh sb="26" eb="28">
      <t>キキ</t>
    </rPh>
    <rPh sb="34" eb="36">
      <t>ショウヒ</t>
    </rPh>
    <rPh sb="36" eb="37">
      <t>リョウ</t>
    </rPh>
    <rPh sb="43" eb="45">
      <t>コベツ</t>
    </rPh>
    <rPh sb="46" eb="48">
      <t>サンシュツ</t>
    </rPh>
    <phoneticPr fontId="3"/>
  </si>
  <si>
    <r>
      <t>　試験機器の最大ガス消費量と定格エネルギー消費量（ガス）の差</t>
    </r>
    <r>
      <rPr>
        <i/>
        <sz val="10"/>
        <rFont val="Cambria"/>
        <family val="1"/>
      </rPr>
      <t>ε</t>
    </r>
    <r>
      <rPr>
        <vertAlign val="subscript"/>
        <sz val="10"/>
        <rFont val="Cambria"/>
        <family val="1"/>
      </rPr>
      <t>p</t>
    </r>
    <r>
      <rPr>
        <sz val="10"/>
        <rFont val="ＭＳ Ｐゴシック"/>
        <family val="3"/>
        <charset val="128"/>
      </rPr>
      <t>[%] がガス消費量の許容差に適合するように、定格エネルギー消費量（ガス）</t>
    </r>
    <r>
      <rPr>
        <i/>
        <sz val="10"/>
        <rFont val="Cambria"/>
        <family val="1"/>
      </rPr>
      <t>p</t>
    </r>
    <r>
      <rPr>
        <vertAlign val="subscript"/>
        <sz val="10"/>
        <rFont val="Cambria"/>
        <family val="1"/>
      </rPr>
      <t>rG</t>
    </r>
    <r>
      <rPr>
        <sz val="10"/>
        <rFont val="ＭＳ Ｐゴシック"/>
        <family val="3"/>
        <charset val="128"/>
      </rPr>
      <t>[kW] を定める。
　複数の独立部位をもつ試験機器の場合には、独立部位ごとに試験機器の最大ガス消費量</t>
    </r>
    <r>
      <rPr>
        <i/>
        <sz val="10"/>
        <rFont val="Cambria"/>
        <family val="1"/>
      </rPr>
      <t>p</t>
    </r>
    <r>
      <rPr>
        <vertAlign val="subscript"/>
        <sz val="10"/>
        <rFont val="Cambria"/>
        <family val="1"/>
      </rPr>
      <t>xG</t>
    </r>
    <r>
      <rPr>
        <sz val="10"/>
        <rFont val="ＭＳ Ｐゴシック"/>
        <family val="3"/>
        <charset val="128"/>
      </rPr>
      <t>[kW] を測定し、その合計値に基づき、製造者が定める。なお、同じ独立部位とみなせる場合には、同じ測定値になるとみなして測定を省略し、定格エネルギー消費量（ガス）</t>
    </r>
    <r>
      <rPr>
        <i/>
        <sz val="10"/>
        <rFont val="Cambria"/>
        <family val="1"/>
      </rPr>
      <t>p</t>
    </r>
    <r>
      <rPr>
        <vertAlign val="subscript"/>
        <sz val="10"/>
        <rFont val="Cambria"/>
        <family val="1"/>
      </rPr>
      <t>rG</t>
    </r>
    <r>
      <rPr>
        <sz val="10"/>
        <rFont val="ＭＳ Ｐゴシック"/>
        <family val="3"/>
        <charset val="128"/>
      </rPr>
      <t xml:space="preserve">[kW] を定めてもよい。なお、ガスおよび電気など複数のエネルギー源を消費する試験機器の場合には、それぞれ個別に定格エネルギー消費量を定める。
</t>
    </r>
    <rPh sb="10" eb="13">
      <t>ショウヒリョウ</t>
    </rPh>
    <rPh sb="23" eb="24">
      <t>リョウ</t>
    </rPh>
    <rPh sb="41" eb="42">
      <t>リョウ</t>
    </rPh>
    <rPh sb="62" eb="64">
      <t>ショウヒ</t>
    </rPh>
    <rPh sb="64" eb="65">
      <t>リョウ</t>
    </rPh>
    <rPh sb="84" eb="86">
      <t>フクスウ</t>
    </rPh>
    <rPh sb="87" eb="89">
      <t>ドクリツ</t>
    </rPh>
    <rPh sb="89" eb="91">
      <t>ブイ</t>
    </rPh>
    <rPh sb="94" eb="96">
      <t>シケン</t>
    </rPh>
    <rPh sb="96" eb="98">
      <t>キキ</t>
    </rPh>
    <phoneticPr fontId="3"/>
  </si>
  <si>
    <t>【ガス】</t>
    <phoneticPr fontId="3"/>
  </si>
  <si>
    <t>【ガス】</t>
    <phoneticPr fontId="3"/>
  </si>
  <si>
    <t>【電気】</t>
    <rPh sb="1" eb="3">
      <t>デンキ</t>
    </rPh>
    <phoneticPr fontId="3"/>
  </si>
  <si>
    <t>１釜あたりの最大炊飯量</t>
    <rPh sb="1" eb="2">
      <t>カマ</t>
    </rPh>
    <rPh sb="6" eb="8">
      <t>サイダイ</t>
    </rPh>
    <rPh sb="8" eb="10">
      <t>スイハン</t>
    </rPh>
    <rPh sb="10" eb="11">
      <t>リョウ</t>
    </rPh>
    <phoneticPr fontId="3"/>
  </si>
  <si>
    <r>
      <rPr>
        <i/>
        <sz val="10"/>
        <rFont val="Cambria"/>
        <family val="1"/>
      </rPr>
      <t>ε</t>
    </r>
    <r>
      <rPr>
        <vertAlign val="subscript"/>
        <sz val="10"/>
        <rFont val="Cambria"/>
        <family val="1"/>
      </rPr>
      <t xml:space="preserve">p </t>
    </r>
    <r>
      <rPr>
        <sz val="10"/>
        <rFont val="ＭＳ Ｐゴシック"/>
        <family val="3"/>
        <charset val="128"/>
      </rPr>
      <t>：</t>
    </r>
    <r>
      <rPr>
        <sz val="10"/>
        <rFont val="Century"/>
        <family val="1"/>
      </rPr>
      <t xml:space="preserve"> </t>
    </r>
    <r>
      <rPr>
        <sz val="9"/>
        <rFont val="ＭＳ Ｐゴシック"/>
        <family val="3"/>
        <charset val="128"/>
      </rPr>
      <t>試験機器の最大ガス消費量と</t>
    </r>
    <r>
      <rPr>
        <sz val="9"/>
        <rFont val="ＭＳ Ｐゴシック"/>
        <family val="3"/>
        <charset val="128"/>
      </rPr>
      <t>定格エネルギー消費量（ガス）の差</t>
    </r>
    <rPh sb="10" eb="12">
      <t>サイダイ</t>
    </rPh>
    <rPh sb="14" eb="16">
      <t>ショウヒ</t>
    </rPh>
    <rPh sb="16" eb="17">
      <t>リョウ</t>
    </rPh>
    <rPh sb="18" eb="20">
      <t>テイカク</t>
    </rPh>
    <rPh sb="25" eb="27">
      <t>ショウヒ</t>
    </rPh>
    <rPh sb="27" eb="28">
      <t>リョウ</t>
    </rPh>
    <rPh sb="33" eb="34">
      <t>サ</t>
    </rPh>
    <phoneticPr fontId="3"/>
  </si>
  <si>
    <t xml:space="preserve">  最大消費電力測定グラフ</t>
    <phoneticPr fontId="3"/>
  </si>
  <si>
    <t>（許容差 5%）</t>
    <rPh sb="1" eb="4">
      <t>キョヨウサ</t>
    </rPh>
    <phoneticPr fontId="3"/>
  </si>
  <si>
    <r>
      <rPr>
        <i/>
        <sz val="14"/>
        <rFont val="Cambria"/>
        <family val="1"/>
      </rPr>
      <t>p</t>
    </r>
    <r>
      <rPr>
        <vertAlign val="subscript"/>
        <sz val="14"/>
        <rFont val="Cambria"/>
        <family val="1"/>
      </rPr>
      <t>rG</t>
    </r>
    <r>
      <rPr>
        <sz val="10"/>
        <rFont val="Cambria"/>
        <family val="1"/>
      </rPr>
      <t xml:space="preserve"> =  </t>
    </r>
    <phoneticPr fontId="3"/>
  </si>
  <si>
    <r>
      <rPr>
        <i/>
        <sz val="14"/>
        <rFont val="Cambria"/>
        <family val="1"/>
      </rPr>
      <t>p</t>
    </r>
    <r>
      <rPr>
        <vertAlign val="subscript"/>
        <sz val="14"/>
        <rFont val="Cambria"/>
        <family val="1"/>
      </rPr>
      <t>rE</t>
    </r>
    <r>
      <rPr>
        <sz val="10"/>
        <rFont val="Cambria"/>
        <family val="1"/>
      </rPr>
      <t xml:space="preserve"> =  </t>
    </r>
    <phoneticPr fontId="3"/>
  </si>
  <si>
    <r>
      <rPr>
        <i/>
        <sz val="14"/>
        <rFont val="Cambria"/>
        <family val="1"/>
      </rPr>
      <t>Q</t>
    </r>
    <r>
      <rPr>
        <vertAlign val="subscript"/>
        <sz val="14"/>
        <rFont val="Cambria"/>
        <family val="1"/>
      </rPr>
      <t>cG</t>
    </r>
    <r>
      <rPr>
        <vertAlign val="subscript"/>
        <sz val="11"/>
        <rFont val="Cambria"/>
        <family val="1"/>
      </rPr>
      <t xml:space="preserve"> </t>
    </r>
    <r>
      <rPr>
        <sz val="11"/>
        <rFont val="ＭＳ Ｐゴシック"/>
        <family val="3"/>
        <charset val="128"/>
      </rPr>
      <t>＝</t>
    </r>
    <phoneticPr fontId="3"/>
  </si>
  <si>
    <r>
      <rPr>
        <i/>
        <sz val="14"/>
        <rFont val="Cambria"/>
        <family val="1"/>
      </rPr>
      <t>Q</t>
    </r>
    <r>
      <rPr>
        <vertAlign val="subscript"/>
        <sz val="14"/>
        <rFont val="Cambria"/>
        <family val="1"/>
      </rPr>
      <t>cW</t>
    </r>
    <r>
      <rPr>
        <sz val="14"/>
        <rFont val="Cambria"/>
        <family val="1"/>
      </rPr>
      <t xml:space="preserve"> </t>
    </r>
    <r>
      <rPr>
        <sz val="12"/>
        <rFont val="Cambria"/>
        <family val="1"/>
      </rPr>
      <t xml:space="preserve">= </t>
    </r>
    <phoneticPr fontId="3"/>
  </si>
  <si>
    <r>
      <rPr>
        <i/>
        <sz val="14"/>
        <rFont val="Cambria"/>
        <family val="1"/>
      </rPr>
      <t>Q</t>
    </r>
    <r>
      <rPr>
        <vertAlign val="subscript"/>
        <sz val="14"/>
        <rFont val="Cambria"/>
        <family val="1"/>
      </rPr>
      <t>cE</t>
    </r>
    <r>
      <rPr>
        <sz val="11"/>
        <rFont val="Cambria"/>
        <family val="1"/>
      </rPr>
      <t xml:space="preserve"> =  </t>
    </r>
    <phoneticPr fontId="3"/>
  </si>
  <si>
    <r>
      <rPr>
        <i/>
        <sz val="14"/>
        <rFont val="Cambria"/>
        <family val="1"/>
      </rPr>
      <t>Q</t>
    </r>
    <r>
      <rPr>
        <vertAlign val="subscript"/>
        <sz val="14"/>
        <rFont val="Cambria"/>
        <family val="1"/>
      </rPr>
      <t>dNE</t>
    </r>
    <r>
      <rPr>
        <sz val="11"/>
        <rFont val="Cambria"/>
        <family val="1"/>
      </rPr>
      <t xml:space="preserve"> = </t>
    </r>
    <phoneticPr fontId="3"/>
  </si>
  <si>
    <r>
      <rPr>
        <i/>
        <sz val="14"/>
        <rFont val="Cambria"/>
        <family val="1"/>
      </rPr>
      <t>Q</t>
    </r>
    <r>
      <rPr>
        <vertAlign val="subscript"/>
        <sz val="14"/>
        <rFont val="Cambria"/>
        <family val="1"/>
      </rPr>
      <t>dNG</t>
    </r>
    <r>
      <rPr>
        <sz val="11"/>
        <rFont val="Cambria"/>
        <family val="1"/>
      </rPr>
      <t xml:space="preserve"> = </t>
    </r>
    <phoneticPr fontId="3"/>
  </si>
  <si>
    <r>
      <rPr>
        <i/>
        <sz val="14"/>
        <rFont val="Cambria"/>
        <family val="1"/>
      </rPr>
      <t>Q</t>
    </r>
    <r>
      <rPr>
        <vertAlign val="subscript"/>
        <sz val="14"/>
        <rFont val="Cambria"/>
        <family val="1"/>
      </rPr>
      <t>cW</t>
    </r>
    <r>
      <rPr>
        <sz val="12"/>
        <rFont val="Cambria"/>
        <family val="1"/>
      </rPr>
      <t xml:space="preserve">= </t>
    </r>
    <phoneticPr fontId="3"/>
  </si>
  <si>
    <r>
      <rPr>
        <i/>
        <sz val="14"/>
        <rFont val="Cambria"/>
        <family val="1"/>
      </rPr>
      <t>V</t>
    </r>
    <r>
      <rPr>
        <vertAlign val="subscript"/>
        <sz val="14"/>
        <rFont val="Cambria"/>
        <family val="1"/>
      </rPr>
      <t>c</t>
    </r>
    <r>
      <rPr>
        <sz val="10"/>
        <rFont val="Cambria"/>
        <family val="1"/>
      </rPr>
      <t xml:space="preserve"> = </t>
    </r>
    <phoneticPr fontId="3"/>
  </si>
  <si>
    <t xml:space="preserve">   ※全釜数の合計値</t>
    <phoneticPr fontId="3"/>
  </si>
  <si>
    <r>
      <rPr>
        <i/>
        <sz val="10"/>
        <rFont val="Cambria"/>
        <family val="1"/>
      </rPr>
      <t>p</t>
    </r>
    <r>
      <rPr>
        <vertAlign val="subscript"/>
        <sz val="10"/>
        <rFont val="Cambria"/>
        <family val="1"/>
      </rPr>
      <t>xG</t>
    </r>
    <r>
      <rPr>
        <sz val="10"/>
        <rFont val="ＭＳ Ｐゴシック"/>
        <family val="3"/>
        <charset val="128"/>
      </rPr>
      <t xml:space="preserve"> ： 試験機器の最大ガス消費量[ｋW]　※</t>
    </r>
    <rPh sb="11" eb="13">
      <t>サイダイ</t>
    </rPh>
    <rPh sb="15" eb="17">
      <t>ショウヒ</t>
    </rPh>
    <rPh sb="17" eb="18">
      <t>リョウ</t>
    </rPh>
    <phoneticPr fontId="3"/>
  </si>
  <si>
    <t>④日あたりエネルギー消費量を試算する方法</t>
    <rPh sb="1" eb="2">
      <t>ニチ</t>
    </rPh>
    <rPh sb="10" eb="13">
      <t>ショウヒリョウ</t>
    </rPh>
    <rPh sb="14" eb="16">
      <t>シサン</t>
    </rPh>
    <rPh sb="18" eb="20">
      <t>ホウホウ</t>
    </rPh>
    <phoneticPr fontId="3"/>
  </si>
  <si>
    <t>立体炊飯器、小型炊飯器(選択してください)</t>
  </si>
  <si>
    <t>選択してください</t>
  </si>
  <si>
    <t>（選択して下さい）</t>
  </si>
  <si>
    <t>（選択）</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</si>
</sst>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6" formatCode="&quot;¥&quot;#,##0;[Red]&quot;¥&quot;\-#,##0"/>
    <numFmt numFmtId="176" formatCode="0.00_ "/>
    <numFmt numFmtId="177" formatCode="0.000_);[Red]\(0.000\)"/>
    <numFmt numFmtId="178" formatCode="0.000_ "/>
    <numFmt numFmtId="179" formatCode="0.0_ "/>
    <numFmt numFmtId="180" formatCode="0_ "/>
    <numFmt numFmtId="181" formatCode="0_);[Red]\(0\)"/>
    <numFmt numFmtId="182" formatCode="0.00_);[Red]\(0.00\)"/>
    <numFmt numFmtId="183" formatCode="0.0"/>
    <numFmt numFmtId="184" formatCode="0.0%"/>
    <numFmt numFmtId="185" formatCode="yyyy/m/d;@"/>
    <numFmt numFmtId="186" formatCode="yyyy&quot;年&quot;m&quot;月&quot;d&quot;日&quot;;@"/>
    <numFmt numFmtId="187" formatCode="General&quot;食&quot;"/>
    <numFmt numFmtId="188" formatCode="&quot;＝&quot;\+#&quot;％、&quot;;\-#&quot;％、&quot;;0"/>
    <numFmt numFmtId="189" formatCode="\+#&quot;％&quot;;\-#&quot;％&quot;;0"/>
    <numFmt numFmtId="190" formatCode="\+#.0;\-#.0;0"/>
    <numFmt numFmtId="191" formatCode="\+#&quot;%､&quot;;\-#&quot;%&quot;;0"/>
    <numFmt numFmtId="192" formatCode="0.00;[Red]0.00"/>
    <numFmt numFmtId="193" formatCode="0.0;[Red]0.0"/>
    <numFmt numFmtId="194" formatCode="0.000;[Red]0.000"/>
    <numFmt numFmtId="195" formatCode="0;[Red]0"/>
    <numFmt numFmtId="196" formatCode="\+0.0;\-0.0;0"/>
  </numFmts>
  <fonts count="6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sz val="12"/>
      <name val="ＭＳ Ｐゴシック"/>
      <family val="3"/>
      <charset val="128"/>
    </font>
    <font>
      <sz val="8"/>
      <color indexed="10"/>
      <name val="ＭＳ Ｐゴシック"/>
      <family val="3"/>
      <charset val="128"/>
    </font>
    <font>
      <sz val="9"/>
      <name val="ＭＳ Ｐゴシック"/>
      <family val="3"/>
      <charset val="128"/>
    </font>
    <font>
      <b/>
      <sz val="14"/>
      <name val="ＭＳ Ｐゴシック"/>
      <family val="3"/>
      <charset val="128"/>
    </font>
    <font>
      <sz val="8"/>
      <name val="ＭＳ Ｐゴシック"/>
      <family val="3"/>
      <charset val="128"/>
    </font>
    <font>
      <b/>
      <sz val="11"/>
      <color indexed="9"/>
      <name val="ＭＳ Ｐゴシック"/>
      <family val="3"/>
      <charset val="128"/>
    </font>
    <font>
      <b/>
      <sz val="12"/>
      <name val="ＭＳ Ｐゴシック"/>
      <family val="3"/>
      <charset val="128"/>
    </font>
    <font>
      <sz val="14"/>
      <name val="ＭＳ Ｐゴシック"/>
      <family val="3"/>
      <charset val="128"/>
    </font>
    <font>
      <i/>
      <sz val="14"/>
      <name val="Century"/>
      <family val="1"/>
    </font>
    <font>
      <i/>
      <sz val="14"/>
      <name val="Symbol"/>
      <family val="1"/>
      <charset val="2"/>
    </font>
    <font>
      <i/>
      <sz val="10"/>
      <name val="Century"/>
      <family val="1"/>
    </font>
    <font>
      <vertAlign val="subscript"/>
      <sz val="10"/>
      <name val="Century"/>
      <family val="1"/>
    </font>
    <font>
      <i/>
      <sz val="10"/>
      <name val="Symbol"/>
      <family val="1"/>
      <charset val="2"/>
    </font>
    <font>
      <i/>
      <sz val="10"/>
      <name val="ＭＳ Ｐゴシック"/>
      <family val="3"/>
      <charset val="128"/>
    </font>
    <font>
      <sz val="10"/>
      <name val="Century"/>
      <family val="1"/>
    </font>
    <font>
      <vertAlign val="subscript"/>
      <sz val="10"/>
      <name val="ＭＳ Ｐゴシック"/>
      <family val="3"/>
      <charset val="128"/>
    </font>
    <font>
      <sz val="10"/>
      <name val="Symbol"/>
      <family val="1"/>
      <charset val="2"/>
    </font>
    <font>
      <sz val="7"/>
      <name val="ＭＳ Ｐゴシック"/>
      <family val="3"/>
      <charset val="128"/>
    </font>
    <font>
      <vertAlign val="superscript"/>
      <sz val="10"/>
      <name val="ＭＳ Ｐゴシック"/>
      <family val="3"/>
      <charset val="128"/>
    </font>
    <font>
      <vertAlign val="superscript"/>
      <sz val="9"/>
      <name val="ＭＳ Ｐゴシック"/>
      <family val="3"/>
      <charset val="128"/>
    </font>
    <font>
      <sz val="10"/>
      <name val="ＭＳ Ｐ明朝"/>
      <family val="1"/>
      <charset val="128"/>
    </font>
    <font>
      <sz val="10"/>
      <name val="ＭＳ Ｐゴシック"/>
      <family val="3"/>
      <charset val="128"/>
    </font>
    <font>
      <sz val="9"/>
      <name val="ＭＳ Ｐゴシック"/>
      <family val="3"/>
      <charset val="128"/>
      <scheme val="major"/>
    </font>
    <font>
      <sz val="10"/>
      <name val="ＭＳ Ｐゴシック"/>
      <family val="3"/>
      <charset val="128"/>
      <scheme val="major"/>
    </font>
    <font>
      <sz val="10"/>
      <color rgb="FFFF0000"/>
      <name val="ＭＳ Ｐゴシック"/>
      <family val="3"/>
      <charset val="128"/>
    </font>
    <font>
      <sz val="8"/>
      <color rgb="FFFF0000"/>
      <name val="ＭＳ Ｐゴシック"/>
      <family val="3"/>
      <charset val="128"/>
    </font>
    <font>
      <sz val="10"/>
      <name val="ＭＳ Ｐゴシック"/>
      <family val="3"/>
      <charset val="128"/>
      <scheme val="minor"/>
    </font>
    <font>
      <b/>
      <sz val="16"/>
      <color theme="0"/>
      <name val="ＭＳ Ｐゴシック"/>
      <family val="3"/>
      <charset val="128"/>
    </font>
    <font>
      <b/>
      <sz val="11"/>
      <name val="ＭＳ Ｐゴシック"/>
      <family val="3"/>
      <charset val="128"/>
      <scheme val="major"/>
    </font>
    <font>
      <i/>
      <sz val="10"/>
      <name val="Cambria"/>
      <family val="1"/>
    </font>
    <font>
      <vertAlign val="subscript"/>
      <sz val="10"/>
      <name val="Cambria"/>
      <family val="1"/>
    </font>
    <font>
      <sz val="10"/>
      <name val="Cambria"/>
      <family val="1"/>
    </font>
    <font>
      <sz val="10"/>
      <color theme="0"/>
      <name val="ＭＳ Ｐゴシック"/>
      <family val="3"/>
      <charset val="128"/>
      <scheme val="major"/>
    </font>
    <font>
      <i/>
      <vertAlign val="subscript"/>
      <sz val="10"/>
      <name val="Cambria"/>
      <family val="1"/>
    </font>
    <font>
      <sz val="10"/>
      <color theme="0"/>
      <name val="ＭＳ Ｐゴシック"/>
      <family val="3"/>
      <charset val="128"/>
    </font>
    <font>
      <sz val="10"/>
      <color theme="0" tint="-4.9989318521683403E-2"/>
      <name val="ＭＳ Ｐゴシック"/>
      <family val="3"/>
      <charset val="128"/>
    </font>
    <font>
      <i/>
      <sz val="14"/>
      <name val="Cambria"/>
      <family val="1"/>
    </font>
    <font>
      <vertAlign val="subscript"/>
      <sz val="14"/>
      <name val="Cambria"/>
      <family val="1"/>
    </font>
    <font>
      <sz val="10"/>
      <color theme="1"/>
      <name val="ＭＳ Ｐゴシック"/>
      <family val="3"/>
      <charset val="128"/>
    </font>
    <font>
      <vertAlign val="superscript"/>
      <sz val="9"/>
      <name val="ＭＳ Ｐゴシック"/>
      <family val="3"/>
      <charset val="128"/>
      <scheme val="major"/>
    </font>
    <font>
      <sz val="14"/>
      <name val="Cambria"/>
      <family val="1"/>
    </font>
    <font>
      <i/>
      <sz val="10"/>
      <color theme="1"/>
      <name val="Century"/>
      <family val="1"/>
    </font>
    <font>
      <i/>
      <sz val="10"/>
      <color theme="1"/>
      <name val="ＭＳ Ｐゴシック"/>
      <family val="3"/>
      <charset val="128"/>
    </font>
    <font>
      <i/>
      <sz val="10"/>
      <color theme="1"/>
      <name val="Cambria"/>
      <family val="1"/>
    </font>
    <font>
      <vertAlign val="subscript"/>
      <sz val="10"/>
      <color theme="1"/>
      <name val="Cambria"/>
      <family val="1"/>
    </font>
    <font>
      <vertAlign val="subscript"/>
      <sz val="10"/>
      <color theme="1"/>
      <name val="Century"/>
      <family val="1"/>
    </font>
    <font>
      <i/>
      <sz val="12"/>
      <name val="Cambria"/>
      <family val="1"/>
    </font>
    <font>
      <vertAlign val="subscript"/>
      <sz val="12"/>
      <name val="Cambria"/>
      <family val="1"/>
    </font>
    <font>
      <vertAlign val="subscript"/>
      <sz val="11"/>
      <name val="Cambria"/>
      <family val="1"/>
    </font>
    <font>
      <sz val="12"/>
      <name val="Cambria"/>
      <family val="1"/>
    </font>
    <font>
      <sz val="11"/>
      <name val="Cambria"/>
      <family val="1"/>
    </font>
    <font>
      <sz val="10"/>
      <name val="ＭＳ Ｐゴシック"/>
      <family val="1"/>
      <charset val="128"/>
    </font>
    <font>
      <sz val="10"/>
      <name val="Cambria"/>
      <family val="1"/>
      <charset val="128"/>
    </font>
    <font>
      <sz val="11"/>
      <color rgb="FFFF0000"/>
      <name val="Century"/>
      <family val="1"/>
    </font>
    <font>
      <sz val="11"/>
      <color rgb="FFFF0000"/>
      <name val="ＭＳ 明朝"/>
      <family val="1"/>
      <charset val="128"/>
    </font>
    <font>
      <b/>
      <sz val="10"/>
      <color theme="0"/>
      <name val="ＭＳ Ｐゴシック"/>
      <family val="3"/>
      <charset val="128"/>
    </font>
  </fonts>
  <fills count="9">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24994659260841701"/>
        <bgColor indexed="64"/>
      </patternFill>
    </fill>
    <fill>
      <patternFill patternType="solid">
        <fgColor theme="3" tint="-0.249977111117893"/>
        <bgColor indexed="64"/>
      </patternFill>
    </fill>
  </fills>
  <borders count="83">
    <border>
      <left/>
      <right/>
      <top/>
      <bottom/>
      <diagonal/>
    </border>
    <border>
      <left style="thin">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ck">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528">
    <xf numFmtId="0" fontId="0" fillId="0" borderId="0" xfId="0">
      <alignment vertical="center"/>
    </xf>
    <xf numFmtId="0" fontId="0" fillId="0" borderId="0" xfId="0" applyProtection="1">
      <alignment vertical="center"/>
    </xf>
    <xf numFmtId="0" fontId="9" fillId="0" borderId="3" xfId="0" applyFont="1" applyBorder="1" applyAlignment="1" applyProtection="1">
      <alignment horizontal="center" vertical="center" shrinkToFit="1"/>
    </xf>
    <xf numFmtId="0" fontId="0" fillId="0" borderId="0" xfId="0" applyBorder="1" applyProtection="1">
      <alignment vertical="center"/>
    </xf>
    <xf numFmtId="0" fontId="5" fillId="0" borderId="3" xfId="0" applyFont="1" applyBorder="1" applyAlignment="1" applyProtection="1">
      <alignment horizontal="center" vertical="center"/>
    </xf>
    <xf numFmtId="0" fontId="5" fillId="0" borderId="0" xfId="0" applyFont="1" applyBorder="1" applyAlignment="1" applyProtection="1">
      <alignment horizontal="center" vertical="center"/>
    </xf>
    <xf numFmtId="180" fontId="5" fillId="2" borderId="8" xfId="0" applyNumberFormat="1" applyFont="1" applyFill="1" applyBorder="1" applyAlignment="1" applyProtection="1">
      <alignment horizontal="center" vertical="center" shrinkToFit="1"/>
      <protection locked="0"/>
    </xf>
    <xf numFmtId="0" fontId="5" fillId="0" borderId="0" xfId="0" applyFont="1" applyProtection="1">
      <alignment vertical="center"/>
    </xf>
    <xf numFmtId="0" fontId="5" fillId="0" borderId="0" xfId="0" applyFont="1" applyBorder="1" applyProtection="1">
      <alignment vertical="center"/>
    </xf>
    <xf numFmtId="0" fontId="8" fillId="0" borderId="0" xfId="0" applyFont="1" applyBorder="1" applyProtection="1">
      <alignment vertical="center"/>
    </xf>
    <xf numFmtId="0" fontId="21" fillId="0" borderId="0" xfId="0" applyFont="1" applyBorder="1" applyProtection="1">
      <alignment vertical="center"/>
    </xf>
    <xf numFmtId="0" fontId="0" fillId="0" borderId="0" xfId="0" applyBorder="1" applyAlignment="1" applyProtection="1">
      <alignment horizontal="center" vertical="center"/>
    </xf>
    <xf numFmtId="0" fontId="0" fillId="0" borderId="10" xfId="0" applyBorder="1" applyProtection="1">
      <alignment vertical="center"/>
    </xf>
    <xf numFmtId="0" fontId="5" fillId="0" borderId="0" xfId="0" applyFont="1" applyFill="1" applyBorder="1" applyProtection="1">
      <alignment vertical="center"/>
    </xf>
    <xf numFmtId="177" fontId="17" fillId="0" borderId="0" xfId="0" applyNumberFormat="1" applyFont="1" applyFill="1" applyBorder="1" applyAlignment="1" applyProtection="1">
      <alignment horizontal="right" vertical="center"/>
    </xf>
    <xf numFmtId="0" fontId="17" fillId="0" borderId="0" xfId="0" applyFont="1" applyBorder="1" applyProtection="1">
      <alignment vertical="center"/>
    </xf>
    <xf numFmtId="0" fontId="11" fillId="0" borderId="0" xfId="0" applyFont="1" applyBorder="1" applyProtection="1">
      <alignment vertical="center"/>
    </xf>
    <xf numFmtId="177" fontId="17" fillId="0" borderId="0" xfId="0" applyNumberFormat="1" applyFont="1" applyBorder="1" applyAlignment="1" applyProtection="1">
      <alignment horizontal="right" vertical="center"/>
    </xf>
    <xf numFmtId="182" fontId="2" fillId="0" borderId="0" xfId="0" applyNumberFormat="1" applyFont="1" applyFill="1" applyBorder="1" applyProtection="1">
      <alignment vertical="center"/>
    </xf>
    <xf numFmtId="0" fontId="0" fillId="0" borderId="0" xfId="0" applyFont="1" applyProtection="1">
      <alignment vertical="center"/>
    </xf>
    <xf numFmtId="182" fontId="0" fillId="0" borderId="0" xfId="0" applyNumberFormat="1" applyFont="1" applyBorder="1" applyProtection="1">
      <alignment vertical="center"/>
    </xf>
    <xf numFmtId="0" fontId="0" fillId="0" borderId="0" xfId="0" applyFont="1" applyBorder="1" applyProtection="1">
      <alignment vertical="center"/>
    </xf>
    <xf numFmtId="0" fontId="5" fillId="0" borderId="0" xfId="0" applyFont="1" applyFill="1" applyBorder="1" applyAlignment="1" applyProtection="1">
      <alignment vertical="center" shrinkToFit="1"/>
    </xf>
    <xf numFmtId="0" fontId="5" fillId="0" borderId="19" xfId="0" applyFont="1" applyBorder="1" applyAlignment="1" applyProtection="1">
      <alignment horizontal="center" vertical="center" shrinkToFit="1"/>
    </xf>
    <xf numFmtId="0" fontId="5" fillId="0" borderId="20" xfId="0" applyFont="1" applyBorder="1" applyAlignment="1" applyProtection="1">
      <alignment horizontal="left" vertical="center" shrinkToFit="1"/>
    </xf>
    <xf numFmtId="0" fontId="5" fillId="2" borderId="20" xfId="0" applyFont="1" applyFill="1" applyBorder="1" applyAlignment="1" applyProtection="1">
      <alignment horizontal="right" vertical="center" shrinkToFit="1"/>
      <protection locked="0"/>
    </xf>
    <xf numFmtId="0" fontId="5" fillId="0" borderId="21" xfId="0" applyFont="1" applyBorder="1" applyAlignment="1" applyProtection="1">
      <alignment horizontal="left" vertical="center" shrinkToFit="1"/>
    </xf>
    <xf numFmtId="0" fontId="5" fillId="0" borderId="22" xfId="0" applyFont="1" applyBorder="1" applyAlignment="1" applyProtection="1">
      <alignment horizontal="center" vertical="center"/>
    </xf>
    <xf numFmtId="179" fontId="5" fillId="2" borderId="23" xfId="0" applyNumberFormat="1" applyFont="1" applyFill="1" applyBorder="1" applyAlignment="1" applyProtection="1">
      <alignment horizontal="center" vertical="center"/>
      <protection locked="0"/>
    </xf>
    <xf numFmtId="0" fontId="2" fillId="2" borderId="25" xfId="0" applyFont="1" applyFill="1" applyBorder="1" applyAlignment="1" applyProtection="1">
      <alignment vertical="center" wrapText="1"/>
      <protection locked="0"/>
    </xf>
    <xf numFmtId="0" fontId="2" fillId="2" borderId="11" xfId="0" applyFont="1" applyFill="1" applyBorder="1" applyAlignment="1" applyProtection="1">
      <alignment vertical="center" wrapText="1"/>
      <protection locked="0"/>
    </xf>
    <xf numFmtId="0" fontId="2" fillId="2" borderId="26" xfId="0" applyFont="1" applyFill="1" applyBorder="1" applyAlignment="1" applyProtection="1">
      <alignment vertical="center" wrapText="1"/>
      <protection locked="0"/>
    </xf>
    <xf numFmtId="0" fontId="2" fillId="2" borderId="27" xfId="0" applyFont="1" applyFill="1" applyBorder="1" applyAlignment="1" applyProtection="1">
      <alignment vertical="center" wrapText="1"/>
      <protection locked="0"/>
    </xf>
    <xf numFmtId="0" fontId="2" fillId="2" borderId="0" xfId="0" applyFont="1" applyFill="1" applyBorder="1" applyAlignment="1" applyProtection="1">
      <alignment vertical="center" wrapText="1"/>
      <protection locked="0"/>
    </xf>
    <xf numFmtId="0" fontId="2" fillId="2" borderId="10" xfId="0" applyFont="1" applyFill="1" applyBorder="1" applyAlignment="1" applyProtection="1">
      <alignment vertical="center" wrapText="1"/>
      <protection locked="0"/>
    </xf>
    <xf numFmtId="0" fontId="2" fillId="2" borderId="28" xfId="0" applyFont="1" applyFill="1" applyBorder="1" applyAlignment="1" applyProtection="1">
      <alignment vertical="center" wrapText="1"/>
      <protection locked="0"/>
    </xf>
    <xf numFmtId="0" fontId="2" fillId="2" borderId="14" xfId="0" applyFont="1" applyFill="1" applyBorder="1" applyAlignment="1" applyProtection="1">
      <alignment vertical="center" wrapText="1"/>
      <protection locked="0"/>
    </xf>
    <xf numFmtId="0" fontId="2" fillId="2" borderId="15" xfId="0" applyFont="1" applyFill="1" applyBorder="1" applyAlignment="1" applyProtection="1">
      <alignment vertical="center" wrapText="1"/>
      <protection locked="0"/>
    </xf>
    <xf numFmtId="178" fontId="5" fillId="0" borderId="33" xfId="0" applyNumberFormat="1" applyFont="1" applyFill="1" applyBorder="1" applyAlignment="1" applyProtection="1">
      <alignment horizontal="center" vertical="center" shrinkToFit="1"/>
    </xf>
    <xf numFmtId="178" fontId="5" fillId="0" borderId="34" xfId="0" applyNumberFormat="1" applyFont="1" applyFill="1" applyBorder="1" applyAlignment="1" applyProtection="1">
      <alignment horizontal="center" vertical="center" shrinkToFit="1"/>
    </xf>
    <xf numFmtId="0" fontId="5" fillId="0" borderId="35" xfId="0" applyFont="1" applyFill="1" applyBorder="1" applyAlignment="1" applyProtection="1">
      <alignment horizontal="center" vertical="center" shrinkToFit="1"/>
    </xf>
    <xf numFmtId="0" fontId="5" fillId="0" borderId="0" xfId="0" applyFont="1" applyBorder="1" applyAlignment="1" applyProtection="1">
      <alignment vertical="center" shrinkToFit="1"/>
    </xf>
    <xf numFmtId="0" fontId="0" fillId="0" borderId="0" xfId="0" applyAlignment="1" applyProtection="1">
      <alignment horizontal="center" vertical="center"/>
    </xf>
    <xf numFmtId="192" fontId="13" fillId="2" borderId="37" xfId="0" applyNumberFormat="1" applyFont="1" applyFill="1" applyBorder="1" applyAlignment="1" applyProtection="1">
      <alignment horizontal="center" vertical="center"/>
      <protection locked="0"/>
    </xf>
    <xf numFmtId="0" fontId="5" fillId="0" borderId="38" xfId="0" applyFont="1" applyBorder="1" applyAlignment="1" applyProtection="1">
      <alignment horizontal="center" vertical="center"/>
    </xf>
    <xf numFmtId="178" fontId="5" fillId="0" borderId="35" xfId="0" applyNumberFormat="1" applyFont="1" applyFill="1" applyBorder="1" applyAlignment="1" applyProtection="1">
      <alignment horizontal="center" vertical="center" shrinkToFit="1"/>
    </xf>
    <xf numFmtId="0" fontId="0" fillId="0" borderId="3" xfId="0" applyBorder="1" applyProtection="1">
      <alignment vertical="center"/>
    </xf>
    <xf numFmtId="0" fontId="9" fillId="0" borderId="3" xfId="0" applyFont="1" applyFill="1" applyBorder="1" applyAlignment="1" applyProtection="1">
      <alignment vertical="center" shrinkToFit="1"/>
    </xf>
    <xf numFmtId="0" fontId="5" fillId="5" borderId="9" xfId="0" applyFont="1" applyFill="1" applyBorder="1" applyAlignment="1" applyProtection="1">
      <alignment horizontal="left" vertical="center"/>
    </xf>
    <xf numFmtId="0" fontId="5" fillId="5" borderId="0" xfId="0" applyFont="1" applyFill="1" applyBorder="1" applyAlignment="1" applyProtection="1">
      <alignment horizontal="left" vertical="center"/>
    </xf>
    <xf numFmtId="0" fontId="5" fillId="5" borderId="0" xfId="0" applyFont="1" applyFill="1" applyBorder="1" applyAlignment="1" applyProtection="1">
      <alignment horizontal="center" vertical="center"/>
    </xf>
    <xf numFmtId="188" fontId="5" fillId="5" borderId="0" xfId="1" applyNumberFormat="1" applyFont="1" applyFill="1" applyBorder="1" applyAlignment="1" applyProtection="1">
      <alignment horizontal="center" vertical="center"/>
    </xf>
    <xf numFmtId="189" fontId="5" fillId="5" borderId="0" xfId="1" applyNumberFormat="1" applyFont="1" applyFill="1" applyBorder="1" applyAlignment="1" applyProtection="1">
      <alignment horizontal="left" vertical="center"/>
    </xf>
    <xf numFmtId="0" fontId="5" fillId="5" borderId="0" xfId="0" applyFont="1" applyFill="1" applyBorder="1" applyAlignment="1" applyProtection="1">
      <alignment horizontal="right" vertical="center"/>
    </xf>
    <xf numFmtId="184" fontId="5" fillId="5" borderId="0" xfId="1" applyNumberFormat="1" applyFont="1" applyFill="1" applyBorder="1" applyAlignment="1" applyProtection="1">
      <alignment horizontal="right"/>
    </xf>
    <xf numFmtId="0" fontId="0" fillId="5" borderId="9" xfId="0" applyFill="1" applyBorder="1" applyProtection="1">
      <alignment vertical="center"/>
    </xf>
    <xf numFmtId="0" fontId="0" fillId="5" borderId="0" xfId="0" applyFill="1" applyBorder="1" applyProtection="1">
      <alignment vertical="center"/>
    </xf>
    <xf numFmtId="0" fontId="5" fillId="5" borderId="0" xfId="0" applyFont="1" applyFill="1" applyBorder="1" applyProtection="1">
      <alignment vertical="center"/>
    </xf>
    <xf numFmtId="0" fontId="6" fillId="5" borderId="0" xfId="0" applyFont="1" applyFill="1" applyBorder="1" applyAlignment="1" applyProtection="1">
      <alignment horizontal="center" vertical="center"/>
    </xf>
    <xf numFmtId="0" fontId="6" fillId="5" borderId="0" xfId="0" applyFont="1" applyFill="1" applyBorder="1" applyAlignment="1" applyProtection="1">
      <alignment horizontal="right" vertical="center"/>
    </xf>
    <xf numFmtId="184" fontId="6" fillId="5" borderId="0" xfId="0" applyNumberFormat="1" applyFont="1" applyFill="1" applyBorder="1" applyAlignment="1" applyProtection="1">
      <alignment horizontal="right" vertical="center"/>
    </xf>
    <xf numFmtId="0" fontId="6" fillId="5" borderId="10" xfId="0" applyFont="1" applyFill="1" applyBorder="1" applyAlignment="1" applyProtection="1">
      <alignment horizontal="center" vertical="center"/>
    </xf>
    <xf numFmtId="0" fontId="5" fillId="5" borderId="9" xfId="0" applyFont="1" applyFill="1" applyBorder="1" applyProtection="1">
      <alignment vertical="center"/>
    </xf>
    <xf numFmtId="0" fontId="5" fillId="5" borderId="10" xfId="0" applyFont="1" applyFill="1" applyBorder="1" applyProtection="1">
      <alignment vertical="center"/>
    </xf>
    <xf numFmtId="0" fontId="31" fillId="0" borderId="0" xfId="0" applyFont="1" applyProtection="1">
      <alignment vertical="center"/>
    </xf>
    <xf numFmtId="0" fontId="34" fillId="5" borderId="9" xfId="0" applyFont="1" applyFill="1" applyBorder="1" applyAlignment="1" applyProtection="1">
      <alignment horizontal="right" vertical="center"/>
    </xf>
    <xf numFmtId="49" fontId="35" fillId="5" borderId="0" xfId="2" applyNumberFormat="1" applyFont="1" applyFill="1" applyBorder="1" applyAlignment="1" applyProtection="1">
      <alignment horizontal="left" vertical="center"/>
    </xf>
    <xf numFmtId="0" fontId="9" fillId="5" borderId="0" xfId="0" applyFont="1" applyFill="1" applyBorder="1" applyAlignment="1" applyProtection="1">
      <alignment vertical="center" shrinkToFit="1"/>
    </xf>
    <xf numFmtId="0" fontId="31" fillId="5" borderId="10" xfId="0" applyFont="1" applyFill="1" applyBorder="1" applyProtection="1">
      <alignment vertical="center"/>
    </xf>
    <xf numFmtId="0" fontId="38" fillId="5" borderId="0" xfId="0" applyFont="1" applyFill="1" applyBorder="1" applyAlignment="1" applyProtection="1">
      <alignment horizontal="right" vertical="center"/>
    </xf>
    <xf numFmtId="0" fontId="3" fillId="5" borderId="10" xfId="0" applyFont="1" applyFill="1" applyBorder="1" applyProtection="1">
      <alignment vertical="center"/>
    </xf>
    <xf numFmtId="0" fontId="0" fillId="5" borderId="0" xfId="0" applyFill="1" applyBorder="1" applyAlignment="1" applyProtection="1">
      <alignment horizontal="right" vertical="center"/>
    </xf>
    <xf numFmtId="0" fontId="0" fillId="5" borderId="0" xfId="0" applyFill="1" applyBorder="1" applyAlignment="1" applyProtection="1">
      <alignment vertical="center" wrapText="1"/>
    </xf>
    <xf numFmtId="0" fontId="21" fillId="5" borderId="0" xfId="0" applyFont="1" applyFill="1" applyBorder="1" applyAlignment="1" applyProtection="1">
      <alignment horizontal="right" vertical="center"/>
    </xf>
    <xf numFmtId="178" fontId="42" fillId="5" borderId="0" xfId="0" applyNumberFormat="1" applyFont="1" applyFill="1" applyBorder="1" applyAlignment="1" applyProtection="1">
      <alignment horizontal="right" vertical="center"/>
    </xf>
    <xf numFmtId="0" fontId="9" fillId="5" borderId="0" xfId="0" applyFont="1" applyFill="1" applyBorder="1" applyAlignment="1" applyProtection="1">
      <alignment horizontal="left" vertical="center" shrinkToFit="1"/>
    </xf>
    <xf numFmtId="0" fontId="3" fillId="5" borderId="10" xfId="0" applyFont="1" applyFill="1" applyBorder="1" applyAlignment="1" applyProtection="1">
      <alignment vertical="center" shrinkToFit="1"/>
    </xf>
    <xf numFmtId="190" fontId="13" fillId="5" borderId="0" xfId="1" applyNumberFormat="1" applyFont="1" applyFill="1" applyBorder="1" applyAlignment="1" applyProtection="1">
      <alignment horizontal="center" vertical="center"/>
    </xf>
    <xf numFmtId="0" fontId="24" fillId="5" borderId="10" xfId="0" applyFont="1" applyFill="1" applyBorder="1" applyAlignment="1" applyProtection="1">
      <alignment vertical="center" shrinkToFit="1"/>
    </xf>
    <xf numFmtId="178" fontId="5" fillId="0" borderId="0" xfId="0" applyNumberFormat="1" applyFont="1" applyFill="1" applyBorder="1" applyAlignment="1" applyProtection="1">
      <alignment horizontal="right" vertical="center"/>
    </xf>
    <xf numFmtId="178" fontId="43" fillId="0" borderId="35" xfId="0" applyNumberFormat="1" applyFont="1" applyFill="1" applyBorder="1" applyAlignment="1" applyProtection="1">
      <alignment horizontal="center" vertical="center"/>
    </xf>
    <xf numFmtId="178" fontId="43" fillId="0" borderId="33" xfId="0" applyNumberFormat="1" applyFont="1" applyFill="1" applyBorder="1" applyAlignment="1" applyProtection="1">
      <alignment horizontal="center" vertical="center"/>
    </xf>
    <xf numFmtId="0" fontId="43" fillId="0" borderId="35" xfId="0" applyFont="1" applyFill="1" applyBorder="1" applyAlignment="1" applyProtection="1">
      <alignment horizontal="center" vertical="center" wrapText="1"/>
    </xf>
    <xf numFmtId="0" fontId="43" fillId="0" borderId="34" xfId="0" applyFont="1" applyFill="1" applyBorder="1" applyAlignment="1" applyProtection="1">
      <alignment horizontal="center" vertical="center" wrapText="1"/>
    </xf>
    <xf numFmtId="0" fontId="15" fillId="5" borderId="29" xfId="0" applyFont="1" applyFill="1" applyBorder="1" applyAlignment="1" applyProtection="1">
      <alignment horizontal="center" vertical="top"/>
    </xf>
    <xf numFmtId="0" fontId="0" fillId="5" borderId="29" xfId="0" applyFill="1" applyBorder="1" applyAlignment="1" applyProtection="1">
      <alignment vertical="center"/>
    </xf>
    <xf numFmtId="0" fontId="0" fillId="5" borderId="30" xfId="0" applyFill="1" applyBorder="1" applyAlignment="1" applyProtection="1">
      <alignment vertical="center"/>
    </xf>
    <xf numFmtId="178" fontId="15" fillId="5" borderId="18" xfId="0" applyNumberFormat="1" applyFont="1" applyFill="1" applyBorder="1" applyAlignment="1" applyProtection="1">
      <alignment horizontal="center" vertical="center"/>
    </xf>
    <xf numFmtId="0" fontId="9" fillId="5" borderId="32" xfId="0" applyFont="1" applyFill="1" applyBorder="1" applyAlignment="1" applyProtection="1">
      <alignment horizontal="center" vertical="center" wrapText="1" shrinkToFit="1"/>
    </xf>
    <xf numFmtId="187" fontId="9" fillId="5" borderId="18" xfId="0" applyNumberFormat="1" applyFont="1" applyFill="1" applyBorder="1" applyAlignment="1" applyProtection="1">
      <alignment horizontal="center" vertical="center" wrapText="1" shrinkToFit="1"/>
    </xf>
    <xf numFmtId="187" fontId="9" fillId="5" borderId="31" xfId="0" applyNumberFormat="1" applyFont="1" applyFill="1" applyBorder="1" applyAlignment="1" applyProtection="1">
      <alignment horizontal="center" vertical="center" wrapText="1" shrinkToFit="1"/>
    </xf>
    <xf numFmtId="0" fontId="0" fillId="5" borderId="0" xfId="0" applyFill="1" applyProtection="1">
      <alignment vertical="center"/>
    </xf>
    <xf numFmtId="0" fontId="0" fillId="5" borderId="10" xfId="0" applyFill="1" applyBorder="1" applyProtection="1">
      <alignment vertical="center"/>
    </xf>
    <xf numFmtId="189" fontId="5" fillId="5" borderId="0" xfId="0" applyNumberFormat="1" applyFont="1" applyFill="1" applyBorder="1" applyAlignment="1" applyProtection="1">
      <alignment horizontal="center" vertical="center"/>
    </xf>
    <xf numFmtId="38" fontId="5" fillId="5" borderId="0" xfId="2" applyFont="1" applyFill="1" applyBorder="1" applyAlignment="1" applyProtection="1">
      <alignment horizontal="right" vertical="center" shrinkToFit="1"/>
    </xf>
    <xf numFmtId="0" fontId="5" fillId="5" borderId="0" xfId="0" applyNumberFormat="1" applyFont="1" applyFill="1" applyBorder="1" applyAlignment="1" applyProtection="1">
      <alignment horizontal="center" vertical="center"/>
    </xf>
    <xf numFmtId="0" fontId="4" fillId="5" borderId="0" xfId="0" applyFont="1" applyFill="1" applyBorder="1" applyProtection="1">
      <alignment vertical="center"/>
    </xf>
    <xf numFmtId="0" fontId="0" fillId="5" borderId="0" xfId="0" applyFill="1" applyBorder="1" applyAlignment="1" applyProtection="1">
      <alignment vertical="center"/>
    </xf>
    <xf numFmtId="0" fontId="21" fillId="5" borderId="0" xfId="0" applyFont="1" applyFill="1" applyBorder="1" applyProtection="1">
      <alignment vertical="center"/>
    </xf>
    <xf numFmtId="0" fontId="5" fillId="5" borderId="9" xfId="0" applyFont="1" applyFill="1" applyBorder="1" applyAlignment="1" applyProtection="1">
      <alignment horizontal="right" vertical="center"/>
    </xf>
    <xf numFmtId="0" fontId="5" fillId="5" borderId="13" xfId="0" applyFont="1" applyFill="1" applyBorder="1" applyProtection="1">
      <alignment vertical="center"/>
    </xf>
    <xf numFmtId="0" fontId="5" fillId="5" borderId="14" xfId="0" applyFont="1" applyFill="1" applyBorder="1" applyProtection="1">
      <alignment vertical="center"/>
    </xf>
    <xf numFmtId="0" fontId="5" fillId="5" borderId="15" xfId="0" applyFont="1" applyFill="1" applyBorder="1" applyProtection="1">
      <alignment vertical="center"/>
    </xf>
    <xf numFmtId="0" fontId="5" fillId="5" borderId="0" xfId="0" applyFont="1" applyFill="1" applyBorder="1" applyAlignment="1" applyProtection="1">
      <alignment vertical="top"/>
    </xf>
    <xf numFmtId="0" fontId="5" fillId="5" borderId="0" xfId="0" applyFont="1" applyFill="1" applyBorder="1" applyAlignment="1" applyProtection="1">
      <alignment vertical="top" wrapText="1"/>
    </xf>
    <xf numFmtId="0" fontId="9" fillId="5" borderId="0" xfId="0" applyFont="1" applyFill="1" applyBorder="1" applyProtection="1">
      <alignment vertical="center"/>
    </xf>
    <xf numFmtId="0" fontId="9" fillId="5" borderId="10" xfId="0" applyFont="1" applyFill="1" applyBorder="1" applyAlignment="1" applyProtection="1">
      <alignment vertical="center" shrinkToFit="1"/>
    </xf>
    <xf numFmtId="0" fontId="5" fillId="5" borderId="0" xfId="0" applyFont="1" applyFill="1" applyBorder="1" applyAlignment="1" applyProtection="1"/>
    <xf numFmtId="0" fontId="9" fillId="5" borderId="0" xfId="0" applyFont="1" applyFill="1" applyBorder="1" applyAlignment="1" applyProtection="1">
      <alignment vertical="center"/>
    </xf>
    <xf numFmtId="0" fontId="0" fillId="5" borderId="9" xfId="0" applyFont="1" applyFill="1" applyBorder="1" applyProtection="1">
      <alignment vertical="center"/>
    </xf>
    <xf numFmtId="0" fontId="0" fillId="5" borderId="0" xfId="0" applyFont="1" applyFill="1" applyBorder="1" applyProtection="1">
      <alignment vertical="center"/>
    </xf>
    <xf numFmtId="178" fontId="7" fillId="5" borderId="0" xfId="0" applyNumberFormat="1" applyFont="1" applyFill="1" applyBorder="1" applyProtection="1">
      <alignment vertical="center"/>
    </xf>
    <xf numFmtId="0" fontId="11" fillId="5" borderId="0" xfId="0" applyFont="1" applyFill="1" applyBorder="1" applyProtection="1">
      <alignment vertical="center"/>
    </xf>
    <xf numFmtId="0" fontId="0" fillId="5" borderId="10" xfId="0" applyFont="1" applyFill="1" applyBorder="1" applyProtection="1">
      <alignment vertical="center"/>
    </xf>
    <xf numFmtId="0" fontId="7" fillId="5" borderId="0" xfId="0" applyFont="1" applyFill="1" applyBorder="1" applyProtection="1">
      <alignment vertical="center"/>
    </xf>
    <xf numFmtId="0" fontId="17" fillId="5" borderId="0" xfId="0" applyFont="1" applyFill="1" applyBorder="1" applyProtection="1">
      <alignment vertical="center"/>
    </xf>
    <xf numFmtId="0" fontId="9" fillId="5" borderId="10" xfId="0" applyFont="1" applyFill="1" applyBorder="1" applyProtection="1">
      <alignment vertical="center"/>
    </xf>
    <xf numFmtId="0" fontId="17" fillId="5" borderId="0" xfId="0" applyFont="1" applyFill="1" applyBorder="1" applyAlignment="1" applyProtection="1">
      <alignment vertical="center"/>
    </xf>
    <xf numFmtId="0" fontId="9" fillId="5" borderId="9" xfId="0" applyFont="1" applyFill="1" applyBorder="1" applyAlignment="1" applyProtection="1">
      <alignment horizontal="left" vertical="center" shrinkToFit="1"/>
    </xf>
    <xf numFmtId="0" fontId="5" fillId="5" borderId="0" xfId="0" quotePrefix="1" applyFont="1" applyFill="1" applyBorder="1" applyAlignment="1" applyProtection="1">
      <alignment horizontal="left" vertical="center"/>
    </xf>
    <xf numFmtId="0" fontId="5" fillId="5" borderId="0" xfId="0" quotePrefix="1" applyFont="1" applyFill="1" applyBorder="1" applyAlignment="1" applyProtection="1">
      <alignment horizontal="center" vertical="center"/>
    </xf>
    <xf numFmtId="0" fontId="0" fillId="5" borderId="13" xfId="0" applyFont="1" applyFill="1" applyBorder="1" applyProtection="1">
      <alignment vertical="center"/>
    </xf>
    <xf numFmtId="0" fontId="0" fillId="5" borderId="14" xfId="0" applyFont="1" applyFill="1" applyBorder="1" applyProtection="1">
      <alignment vertical="center"/>
    </xf>
    <xf numFmtId="0" fontId="0" fillId="5" borderId="15" xfId="0" applyFont="1" applyFill="1" applyBorder="1" applyProtection="1">
      <alignment vertical="center"/>
    </xf>
    <xf numFmtId="0" fontId="5" fillId="5" borderId="10" xfId="0" applyFont="1" applyFill="1" applyBorder="1" applyAlignment="1" applyProtection="1">
      <alignment vertical="center" wrapText="1"/>
    </xf>
    <xf numFmtId="0" fontId="0" fillId="5" borderId="13" xfId="0" applyFill="1" applyBorder="1" applyProtection="1">
      <alignment vertical="center"/>
    </xf>
    <xf numFmtId="0" fontId="0" fillId="5" borderId="14" xfId="0" applyFill="1" applyBorder="1" applyProtection="1">
      <alignment vertical="center"/>
    </xf>
    <xf numFmtId="0" fontId="0" fillId="5" borderId="15" xfId="0" applyFill="1" applyBorder="1" applyProtection="1">
      <alignment vertical="center"/>
    </xf>
    <xf numFmtId="0" fontId="38" fillId="5" borderId="0" xfId="0" applyFont="1" applyFill="1" applyBorder="1" applyProtection="1">
      <alignment vertical="center"/>
    </xf>
    <xf numFmtId="0" fontId="4" fillId="5" borderId="0" xfId="0" applyFont="1" applyFill="1" applyBorder="1" applyAlignment="1" applyProtection="1">
      <alignment horizontal="left" vertical="center"/>
    </xf>
    <xf numFmtId="0" fontId="5" fillId="5" borderId="9" xfId="0" applyFont="1" applyFill="1" applyBorder="1" applyAlignment="1" applyProtection="1">
      <alignment vertical="center"/>
    </xf>
    <xf numFmtId="0" fontId="19" fillId="5" borderId="9" xfId="0" applyFont="1" applyFill="1" applyBorder="1" applyAlignment="1" applyProtection="1">
      <alignment vertical="center"/>
    </xf>
    <xf numFmtId="0" fontId="19" fillId="5" borderId="0" xfId="0" applyFont="1" applyFill="1" applyBorder="1" applyAlignment="1" applyProtection="1">
      <alignment vertical="center"/>
    </xf>
    <xf numFmtId="0" fontId="5" fillId="5" borderId="0" xfId="0" applyFont="1" applyFill="1" applyBorder="1" applyAlignment="1" applyProtection="1">
      <alignment horizontal="justify" vertical="distributed" wrapText="1"/>
    </xf>
    <xf numFmtId="0" fontId="36" fillId="5" borderId="0" xfId="0" applyFont="1" applyFill="1" applyBorder="1" applyAlignment="1" applyProtection="1">
      <alignment horizontal="right" vertical="center"/>
    </xf>
    <xf numFmtId="0" fontId="19" fillId="5" borderId="0" xfId="0" applyFont="1" applyFill="1" applyBorder="1" applyProtection="1">
      <alignment vertical="center"/>
    </xf>
    <xf numFmtId="0" fontId="5" fillId="5" borderId="10" xfId="0" applyFont="1" applyFill="1" applyBorder="1" applyAlignment="1" applyProtection="1">
      <alignment vertical="center" shrinkToFit="1"/>
    </xf>
    <xf numFmtId="0" fontId="17" fillId="5" borderId="0" xfId="0" applyFont="1" applyFill="1" applyBorder="1" applyAlignment="1" applyProtection="1">
      <alignment horizontal="right" vertical="center"/>
    </xf>
    <xf numFmtId="176" fontId="30" fillId="5" borderId="0" xfId="2" applyNumberFormat="1" applyFont="1" applyFill="1" applyBorder="1" applyAlignment="1" applyProtection="1">
      <alignment horizontal="right" vertical="center" wrapText="1"/>
    </xf>
    <xf numFmtId="0" fontId="0" fillId="5" borderId="10" xfId="0" applyFill="1" applyBorder="1" applyAlignment="1" applyProtection="1">
      <alignment vertical="center"/>
    </xf>
    <xf numFmtId="0" fontId="16" fillId="5" borderId="0" xfId="0" applyFont="1" applyFill="1" applyBorder="1" applyAlignment="1" applyProtection="1">
      <alignment horizontal="right" vertical="center"/>
    </xf>
    <xf numFmtId="0" fontId="5" fillId="5" borderId="9" xfId="0" applyFont="1" applyFill="1" applyBorder="1" applyAlignment="1" applyProtection="1">
      <alignment horizontal="center" vertical="center"/>
    </xf>
    <xf numFmtId="186" fontId="5" fillId="5" borderId="0" xfId="0" applyNumberFormat="1" applyFont="1" applyFill="1" applyBorder="1" applyAlignment="1" applyProtection="1">
      <alignment horizontal="center" vertical="center"/>
    </xf>
    <xf numFmtId="0" fontId="0" fillId="5" borderId="0" xfId="0" applyFill="1" applyBorder="1" applyAlignment="1" applyProtection="1">
      <alignment horizontal="center" vertical="center"/>
    </xf>
    <xf numFmtId="9" fontId="0" fillId="5" borderId="0" xfId="0" applyNumberFormat="1" applyFill="1" applyBorder="1" applyAlignment="1" applyProtection="1">
      <alignment horizontal="center" vertical="center"/>
    </xf>
    <xf numFmtId="0" fontId="0" fillId="5" borderId="10" xfId="0" applyFill="1" applyBorder="1" applyAlignment="1" applyProtection="1">
      <alignment horizontal="center" vertical="center" shrinkToFit="1"/>
    </xf>
    <xf numFmtId="0" fontId="5" fillId="5" borderId="14" xfId="0" applyFont="1" applyFill="1" applyBorder="1" applyAlignment="1" applyProtection="1">
      <alignment horizontal="right" vertical="center"/>
    </xf>
    <xf numFmtId="184" fontId="5" fillId="5" borderId="14" xfId="0" applyNumberFormat="1" applyFont="1" applyFill="1" applyBorder="1" applyAlignment="1" applyProtection="1">
      <alignment horizontal="right" vertical="center"/>
    </xf>
    <xf numFmtId="0" fontId="9" fillId="5" borderId="14" xfId="0" applyFont="1" applyFill="1" applyBorder="1" applyAlignment="1" applyProtection="1">
      <alignment horizontal="center" vertical="center"/>
    </xf>
    <xf numFmtId="177" fontId="17" fillId="5" borderId="0" xfId="0" applyNumberFormat="1" applyFont="1" applyFill="1" applyBorder="1" applyAlignment="1" applyProtection="1">
      <alignment horizontal="left" vertical="center"/>
    </xf>
    <xf numFmtId="177" fontId="21" fillId="5" borderId="0" xfId="0" applyNumberFormat="1" applyFont="1" applyFill="1" applyBorder="1" applyAlignment="1" applyProtection="1">
      <alignment horizontal="right" vertical="center"/>
    </xf>
    <xf numFmtId="177" fontId="38" fillId="5" borderId="0" xfId="0" applyNumberFormat="1" applyFont="1" applyFill="1" applyBorder="1" applyAlignment="1" applyProtection="1">
      <alignment horizontal="right" vertical="center"/>
    </xf>
    <xf numFmtId="0" fontId="27" fillId="5" borderId="0" xfId="0" applyFont="1" applyFill="1" applyBorder="1" applyProtection="1">
      <alignment vertical="center"/>
    </xf>
    <xf numFmtId="176" fontId="33" fillId="5" borderId="0" xfId="0" applyNumberFormat="1" applyFont="1" applyFill="1" applyBorder="1" applyAlignment="1" applyProtection="1">
      <alignment horizontal="right" vertical="center"/>
    </xf>
    <xf numFmtId="176" fontId="5" fillId="5" borderId="0" xfId="0" applyNumberFormat="1" applyFont="1" applyFill="1" applyBorder="1" applyProtection="1">
      <alignment vertical="center"/>
    </xf>
    <xf numFmtId="195" fontId="13" fillId="5" borderId="0" xfId="0" applyNumberFormat="1" applyFont="1" applyFill="1" applyBorder="1" applyAlignment="1" applyProtection="1">
      <alignment horizontal="center" vertical="center"/>
    </xf>
    <xf numFmtId="184" fontId="5" fillId="5" borderId="0" xfId="1" applyNumberFormat="1" applyFont="1" applyFill="1" applyBorder="1" applyAlignment="1" applyProtection="1">
      <alignment horizontal="center" vertical="center"/>
    </xf>
    <xf numFmtId="176" fontId="17" fillId="5" borderId="0" xfId="0" applyNumberFormat="1" applyFont="1" applyFill="1" applyBorder="1" applyAlignment="1" applyProtection="1">
      <alignment horizontal="right" vertical="center"/>
    </xf>
    <xf numFmtId="0" fontId="11" fillId="5" borderId="0" xfId="0" applyFont="1" applyFill="1" applyBorder="1" applyAlignment="1" applyProtection="1">
      <alignment vertical="center"/>
    </xf>
    <xf numFmtId="176" fontId="38" fillId="5" borderId="0" xfId="0" applyNumberFormat="1" applyFont="1" applyFill="1" applyBorder="1" applyAlignment="1" applyProtection="1">
      <alignment horizontal="right" vertical="center"/>
    </xf>
    <xf numFmtId="192" fontId="38" fillId="5" borderId="0" xfId="0" applyNumberFormat="1" applyFont="1" applyFill="1" applyBorder="1" applyAlignment="1" applyProtection="1">
      <alignment horizontal="right" vertical="center"/>
    </xf>
    <xf numFmtId="184" fontId="38" fillId="5" borderId="0" xfId="1" applyNumberFormat="1" applyFont="1" applyFill="1" applyBorder="1" applyAlignment="1" applyProtection="1">
      <alignment horizontal="center" vertical="center"/>
    </xf>
    <xf numFmtId="176" fontId="36" fillId="5" borderId="0" xfId="0" applyNumberFormat="1" applyFont="1" applyFill="1" applyBorder="1" applyAlignment="1" applyProtection="1">
      <alignment horizontal="right" vertical="center"/>
    </xf>
    <xf numFmtId="177" fontId="36" fillId="5" borderId="0" xfId="0" applyNumberFormat="1" applyFont="1" applyFill="1" applyBorder="1" applyAlignment="1" applyProtection="1">
      <alignment horizontal="right" vertical="center"/>
    </xf>
    <xf numFmtId="0" fontId="36" fillId="5" borderId="0" xfId="0" applyFont="1" applyFill="1" applyBorder="1" applyAlignment="1" applyProtection="1">
      <alignment horizontal="right"/>
    </xf>
    <xf numFmtId="0" fontId="53" fillId="5" borderId="0" xfId="0" applyFont="1" applyFill="1" applyBorder="1" applyAlignment="1" applyProtection="1">
      <alignment horizontal="right" vertical="center"/>
    </xf>
    <xf numFmtId="0" fontId="56" fillId="5" borderId="0" xfId="0" applyFont="1" applyFill="1" applyBorder="1" applyAlignment="1" applyProtection="1">
      <alignment horizontal="right" vertical="center"/>
    </xf>
    <xf numFmtId="0" fontId="43" fillId="5" borderId="0" xfId="0" applyFont="1" applyFill="1" applyBorder="1" applyAlignment="1" applyProtection="1">
      <alignment horizontal="right" vertical="center"/>
    </xf>
    <xf numFmtId="0" fontId="38" fillId="5" borderId="0" xfId="0" applyFont="1" applyFill="1" applyBorder="1" applyAlignment="1" applyProtection="1"/>
    <xf numFmtId="0" fontId="5" fillId="5" borderId="0" xfId="0" applyFont="1" applyFill="1" applyBorder="1" applyAlignment="1" applyProtection="1">
      <alignment horizontal="center" vertical="center" shrinkToFit="1"/>
    </xf>
    <xf numFmtId="0" fontId="5" fillId="5" borderId="10" xfId="0" applyFont="1" applyFill="1" applyBorder="1" applyAlignment="1" applyProtection="1">
      <alignment horizontal="center" vertical="center" shrinkToFit="1"/>
    </xf>
    <xf numFmtId="0" fontId="0" fillId="0" borderId="0" xfId="0" quotePrefix="1" applyProtection="1">
      <alignment vertical="center"/>
    </xf>
    <xf numFmtId="0" fontId="38" fillId="5" borderId="0" xfId="0" quotePrefix="1" applyFont="1" applyFill="1" applyBorder="1" applyAlignment="1" applyProtection="1">
      <alignment horizontal="right" vertical="center"/>
    </xf>
    <xf numFmtId="0" fontId="58" fillId="5" borderId="0" xfId="0" applyFont="1" applyFill="1" applyBorder="1" applyProtection="1">
      <alignment vertical="center"/>
    </xf>
    <xf numFmtId="177" fontId="5" fillId="5" borderId="0" xfId="0" applyNumberFormat="1" applyFont="1" applyFill="1" applyBorder="1" applyAlignment="1" applyProtection="1">
      <alignment horizontal="left" vertical="center"/>
    </xf>
    <xf numFmtId="177" fontId="59" fillId="5" borderId="0" xfId="0" applyNumberFormat="1" applyFont="1" applyFill="1" applyBorder="1" applyAlignment="1" applyProtection="1">
      <alignment horizontal="right" vertical="center"/>
    </xf>
    <xf numFmtId="0" fontId="9" fillId="0" borderId="6" xfId="0" applyFont="1" applyBorder="1" applyAlignment="1" applyProtection="1">
      <alignment horizontal="center" vertical="center" shrinkToFit="1"/>
    </xf>
    <xf numFmtId="0" fontId="5" fillId="5" borderId="14" xfId="0" quotePrefix="1" applyFont="1" applyFill="1" applyBorder="1" applyAlignment="1" applyProtection="1">
      <alignment horizontal="center" vertical="center"/>
    </xf>
    <xf numFmtId="0" fontId="9" fillId="0" borderId="2" xfId="0" applyFont="1" applyBorder="1" applyAlignment="1" applyProtection="1">
      <alignment horizontal="center" vertical="center" shrinkToFit="1"/>
    </xf>
    <xf numFmtId="0" fontId="5" fillId="6" borderId="22" xfId="0" applyFont="1" applyFill="1" applyBorder="1" applyAlignment="1" applyProtection="1">
      <alignment vertical="center"/>
    </xf>
    <xf numFmtId="0" fontId="5" fillId="6" borderId="20" xfId="0" applyFont="1" applyFill="1" applyBorder="1" applyAlignment="1" applyProtection="1">
      <alignment vertical="center"/>
    </xf>
    <xf numFmtId="0" fontId="5" fillId="6" borderId="43" xfId="0" applyFont="1" applyFill="1" applyBorder="1" applyAlignment="1" applyProtection="1">
      <alignment vertical="center"/>
    </xf>
    <xf numFmtId="0" fontId="5" fillId="6" borderId="32" xfId="0" applyFont="1" applyFill="1" applyBorder="1" applyAlignment="1" applyProtection="1">
      <alignment horizontal="centerContinuous" vertical="center"/>
    </xf>
    <xf numFmtId="0" fontId="5" fillId="6" borderId="42" xfId="0" applyFont="1" applyFill="1" applyBorder="1" applyAlignment="1" applyProtection="1">
      <alignment horizontal="centerContinuous" vertical="center"/>
    </xf>
    <xf numFmtId="180" fontId="5" fillId="4" borderId="73" xfId="0" applyNumberFormat="1" applyFont="1" applyFill="1" applyBorder="1" applyAlignment="1" applyProtection="1">
      <alignment horizontal="center" vertical="center" shrinkToFit="1"/>
      <protection locked="0"/>
    </xf>
    <xf numFmtId="180" fontId="5" fillId="2" borderId="70" xfId="0" applyNumberFormat="1" applyFont="1" applyFill="1" applyBorder="1" applyAlignment="1" applyProtection="1">
      <alignment horizontal="center" vertical="center" shrinkToFit="1"/>
      <protection locked="0"/>
    </xf>
    <xf numFmtId="0" fontId="9" fillId="0" borderId="39" xfId="0" applyFont="1" applyBorder="1" applyAlignment="1" applyProtection="1">
      <alignment horizontal="center" vertical="center" shrinkToFit="1"/>
    </xf>
    <xf numFmtId="0" fontId="5" fillId="5" borderId="0" xfId="0" applyFont="1" applyFill="1" applyBorder="1" applyAlignment="1" applyProtection="1">
      <alignment horizontal="left"/>
    </xf>
    <xf numFmtId="179" fontId="5" fillId="4" borderId="79" xfId="0" applyNumberFormat="1" applyFont="1" applyFill="1" applyBorder="1" applyAlignment="1" applyProtection="1">
      <alignment horizontal="center" vertical="center" shrinkToFit="1"/>
      <protection locked="0"/>
    </xf>
    <xf numFmtId="179" fontId="5" fillId="2" borderId="69" xfId="0" applyNumberFormat="1" applyFont="1" applyFill="1" applyBorder="1" applyAlignment="1" applyProtection="1">
      <alignment horizontal="center" vertical="center" shrinkToFit="1"/>
      <protection locked="0"/>
    </xf>
    <xf numFmtId="179" fontId="5" fillId="2" borderId="6" xfId="0" applyNumberFormat="1" applyFont="1" applyFill="1" applyBorder="1" applyAlignment="1" applyProtection="1">
      <alignment horizontal="center" vertical="center" shrinkToFit="1"/>
      <protection locked="0"/>
    </xf>
    <xf numFmtId="0" fontId="5" fillId="5" borderId="0" xfId="0" applyFont="1" applyFill="1" applyBorder="1" applyAlignment="1" applyProtection="1">
      <alignment vertical="center" shrinkToFit="1"/>
    </xf>
    <xf numFmtId="176" fontId="39" fillId="5" borderId="71" xfId="2" applyNumberFormat="1" applyFont="1" applyFill="1" applyBorder="1" applyAlignment="1" applyProtection="1">
      <alignment vertical="center" shrinkToFit="1"/>
      <protection locked="0"/>
    </xf>
    <xf numFmtId="178" fontId="39" fillId="5" borderId="71" xfId="2" applyNumberFormat="1" applyFont="1" applyFill="1" applyBorder="1" applyAlignment="1" applyProtection="1">
      <alignment horizontal="right" vertical="center" shrinkToFit="1"/>
      <protection locked="0"/>
    </xf>
    <xf numFmtId="180" fontId="39" fillId="5" borderId="71" xfId="2" applyNumberFormat="1" applyFont="1" applyFill="1" applyBorder="1" applyAlignment="1" applyProtection="1">
      <alignment horizontal="right" vertical="center" shrinkToFit="1"/>
      <protection locked="0"/>
    </xf>
    <xf numFmtId="179" fontId="39" fillId="5" borderId="71" xfId="2" applyNumberFormat="1" applyFont="1" applyFill="1" applyBorder="1" applyAlignment="1" applyProtection="1">
      <alignment horizontal="right" vertical="center" shrinkToFit="1"/>
      <protection locked="0"/>
    </xf>
    <xf numFmtId="176" fontId="39" fillId="5" borderId="71" xfId="2" applyNumberFormat="1" applyFont="1" applyFill="1" applyBorder="1" applyAlignment="1" applyProtection="1">
      <alignment horizontal="right" vertical="center" shrinkToFit="1"/>
      <protection locked="0"/>
    </xf>
    <xf numFmtId="178" fontId="41" fillId="0" borderId="71" xfId="0" applyNumberFormat="1" applyFont="1" applyFill="1" applyBorder="1" applyAlignment="1" applyProtection="1">
      <alignment horizontal="right" vertical="center" shrinkToFit="1"/>
    </xf>
    <xf numFmtId="196" fontId="5" fillId="0" borderId="12" xfId="1" applyNumberFormat="1" applyFont="1" applyBorder="1" applyAlignment="1" applyProtection="1">
      <alignment horizontal="center" vertical="center" shrinkToFit="1"/>
    </xf>
    <xf numFmtId="178" fontId="5" fillId="0" borderId="3" xfId="0" applyNumberFormat="1" applyFont="1" applyFill="1" applyBorder="1" applyAlignment="1" applyProtection="1">
      <alignment horizontal="right" vertical="center" shrinkToFit="1"/>
    </xf>
    <xf numFmtId="184" fontId="5" fillId="5" borderId="0" xfId="1" applyNumberFormat="1" applyFont="1" applyFill="1" applyBorder="1" applyAlignment="1" applyProtection="1">
      <alignment horizontal="right" shrinkToFit="1"/>
    </xf>
    <xf numFmtId="190" fontId="5" fillId="0" borderId="12" xfId="1" applyNumberFormat="1" applyFont="1" applyBorder="1" applyAlignment="1" applyProtection="1">
      <alignment horizontal="center" vertical="center" shrinkToFit="1"/>
    </xf>
    <xf numFmtId="176" fontId="5" fillId="3" borderId="3" xfId="0" applyNumberFormat="1" applyFont="1" applyFill="1" applyBorder="1" applyAlignment="1" applyProtection="1">
      <alignment vertical="center" shrinkToFit="1"/>
      <protection locked="0"/>
    </xf>
    <xf numFmtId="179" fontId="5" fillId="3" borderId="3" xfId="0" applyNumberFormat="1" applyFont="1" applyFill="1" applyBorder="1" applyAlignment="1" applyProtection="1">
      <alignment vertical="center" shrinkToFit="1"/>
      <protection locked="0"/>
    </xf>
    <xf numFmtId="178" fontId="30" fillId="4" borderId="3" xfId="2" applyNumberFormat="1" applyFont="1" applyFill="1" applyBorder="1" applyAlignment="1" applyProtection="1">
      <alignment horizontal="right" vertical="center" shrinkToFit="1"/>
      <protection locked="0"/>
    </xf>
    <xf numFmtId="180" fontId="30" fillId="4" borderId="3" xfId="2" applyNumberFormat="1" applyFont="1" applyFill="1" applyBorder="1" applyAlignment="1" applyProtection="1">
      <alignment horizontal="right" vertical="center" shrinkToFit="1"/>
      <protection locked="0"/>
    </xf>
    <xf numFmtId="179" fontId="30" fillId="4" borderId="3" xfId="2" applyNumberFormat="1" applyFont="1" applyFill="1" applyBorder="1" applyAlignment="1" applyProtection="1">
      <alignment horizontal="right" vertical="center" shrinkToFit="1"/>
      <protection locked="0"/>
    </xf>
    <xf numFmtId="176" fontId="30" fillId="4" borderId="3" xfId="2" applyNumberFormat="1" applyFont="1" applyFill="1" applyBorder="1" applyAlignment="1" applyProtection="1">
      <alignment horizontal="right" vertical="center" shrinkToFit="1"/>
      <protection locked="0"/>
    </xf>
    <xf numFmtId="176" fontId="30" fillId="0" borderId="3" xfId="2" applyNumberFormat="1" applyFont="1" applyFill="1" applyBorder="1" applyAlignment="1" applyProtection="1">
      <alignment horizontal="right" vertical="center" shrinkToFit="1"/>
    </xf>
    <xf numFmtId="183" fontId="5" fillId="0" borderId="12" xfId="0" applyNumberFormat="1" applyFont="1" applyBorder="1" applyAlignment="1" applyProtection="1">
      <alignment vertical="center" shrinkToFit="1"/>
    </xf>
    <xf numFmtId="183" fontId="5" fillId="0" borderId="12" xfId="0" applyNumberFormat="1" applyFont="1" applyBorder="1" applyAlignment="1" applyProtection="1">
      <alignment horizontal="right" vertical="center" shrinkToFit="1"/>
    </xf>
    <xf numFmtId="184" fontId="5" fillId="0" borderId="12" xfId="0" applyNumberFormat="1" applyFont="1" applyBorder="1" applyAlignment="1" applyProtection="1">
      <alignment horizontal="right" vertical="center" shrinkToFit="1"/>
    </xf>
    <xf numFmtId="192" fontId="5" fillId="4" borderId="3" xfId="0" applyNumberFormat="1" applyFont="1" applyFill="1" applyBorder="1" applyAlignment="1" applyProtection="1">
      <alignment horizontal="right" vertical="center" shrinkToFit="1"/>
      <protection locked="0"/>
    </xf>
    <xf numFmtId="193" fontId="5" fillId="4" borderId="3" xfId="0" applyNumberFormat="1" applyFont="1" applyFill="1" applyBorder="1" applyAlignment="1" applyProtection="1">
      <alignment horizontal="right" vertical="center" shrinkToFit="1"/>
      <protection locked="0"/>
    </xf>
    <xf numFmtId="192" fontId="5" fillId="3" borderId="39" xfId="0" applyNumberFormat="1" applyFont="1" applyFill="1" applyBorder="1" applyAlignment="1" applyProtection="1">
      <alignment horizontal="right" vertical="center" shrinkToFit="1"/>
      <protection locked="0"/>
    </xf>
    <xf numFmtId="192" fontId="5" fillId="0" borderId="3" xfId="0" applyNumberFormat="1" applyFont="1" applyFill="1" applyBorder="1" applyAlignment="1" applyProtection="1">
      <alignment horizontal="right" vertical="center" shrinkToFit="1"/>
    </xf>
    <xf numFmtId="192" fontId="5" fillId="3" borderId="3" xfId="0" applyNumberFormat="1" applyFont="1" applyFill="1" applyBorder="1" applyAlignment="1" applyProtection="1">
      <alignment horizontal="right" vertical="center" shrinkToFit="1"/>
      <protection locked="0"/>
    </xf>
    <xf numFmtId="0" fontId="9" fillId="0" borderId="0" xfId="0" applyFont="1" applyBorder="1" applyAlignment="1" applyProtection="1">
      <alignment vertical="center" shrinkToFit="1"/>
    </xf>
    <xf numFmtId="0" fontId="9" fillId="0" borderId="0" xfId="0" applyFont="1" applyBorder="1" applyAlignment="1" applyProtection="1">
      <alignment horizontal="center" vertical="center" shrinkToFit="1"/>
    </xf>
    <xf numFmtId="177" fontId="5" fillId="5" borderId="3" xfId="0" quotePrefix="1" applyNumberFormat="1" applyFont="1" applyFill="1" applyBorder="1" applyAlignment="1" applyProtection="1">
      <alignment vertical="center" shrinkToFit="1"/>
    </xf>
    <xf numFmtId="192" fontId="5" fillId="5" borderId="19" xfId="0" applyNumberFormat="1" applyFont="1" applyFill="1" applyBorder="1" applyAlignment="1" applyProtection="1">
      <alignment horizontal="right" shrinkToFit="1"/>
    </xf>
    <xf numFmtId="192" fontId="5" fillId="5" borderId="0" xfId="0" applyNumberFormat="1" applyFont="1" applyFill="1" applyBorder="1" applyAlignment="1" applyProtection="1">
      <alignment horizontal="right" shrinkToFit="1"/>
    </xf>
    <xf numFmtId="177" fontId="13" fillId="5" borderId="0" xfId="0" applyNumberFormat="1" applyFont="1" applyFill="1" applyBorder="1" applyAlignment="1" applyProtection="1">
      <alignment horizontal="center" vertical="center" shrinkToFit="1"/>
    </xf>
    <xf numFmtId="177" fontId="5" fillId="5" borderId="3" xfId="0" applyNumberFormat="1" applyFont="1" applyFill="1" applyBorder="1" applyAlignment="1" applyProtection="1">
      <alignment vertical="center" shrinkToFit="1"/>
    </xf>
    <xf numFmtId="177" fontId="0" fillId="5" borderId="3" xfId="0" applyNumberFormat="1" applyFont="1" applyFill="1" applyBorder="1" applyAlignment="1" applyProtection="1">
      <alignment vertical="center" shrinkToFit="1"/>
    </xf>
    <xf numFmtId="176" fontId="5" fillId="5" borderId="0" xfId="0" applyNumberFormat="1" applyFont="1" applyFill="1" applyBorder="1" applyAlignment="1" applyProtection="1">
      <alignment vertical="center" shrinkToFit="1"/>
    </xf>
    <xf numFmtId="177" fontId="0" fillId="4" borderId="3" xfId="0" applyNumberFormat="1" applyFont="1" applyFill="1" applyBorder="1" applyAlignment="1" applyProtection="1">
      <alignment vertical="center" shrinkToFit="1"/>
      <protection locked="0"/>
    </xf>
    <xf numFmtId="192" fontId="5" fillId="0" borderId="12" xfId="0" applyNumberFormat="1" applyFont="1" applyFill="1" applyBorder="1" applyAlignment="1" applyProtection="1">
      <alignment horizontal="right" vertical="center" shrinkToFit="1"/>
    </xf>
    <xf numFmtId="177" fontId="13" fillId="5" borderId="12" xfId="0" applyNumberFormat="1" applyFont="1" applyFill="1" applyBorder="1" applyAlignment="1" applyProtection="1">
      <alignment horizontal="right" vertical="center" shrinkToFit="1"/>
    </xf>
    <xf numFmtId="194" fontId="13" fillId="5" borderId="12" xfId="0" applyNumberFormat="1" applyFont="1" applyFill="1" applyBorder="1" applyAlignment="1" applyProtection="1">
      <alignment horizontal="right" vertical="center" shrinkToFit="1"/>
    </xf>
    <xf numFmtId="176" fontId="7" fillId="5" borderId="18" xfId="0" applyNumberFormat="1" applyFont="1" applyFill="1" applyBorder="1" applyAlignment="1" applyProtection="1">
      <alignment horizontal="right" vertical="center" shrinkToFit="1"/>
    </xf>
    <xf numFmtId="176" fontId="5" fillId="6" borderId="32" xfId="0" applyNumberFormat="1" applyFont="1" applyFill="1" applyBorder="1" applyAlignment="1" applyProtection="1">
      <alignment horizontal="right" vertical="center" shrinkToFit="1"/>
    </xf>
    <xf numFmtId="176" fontId="5" fillId="6" borderId="20" xfId="0" applyNumberFormat="1" applyFont="1" applyFill="1" applyBorder="1" applyAlignment="1" applyProtection="1">
      <alignment horizontal="right" vertical="center" shrinkToFit="1"/>
    </xf>
    <xf numFmtId="0" fontId="9" fillId="5" borderId="0" xfId="0" applyFont="1" applyFill="1" applyBorder="1" applyAlignment="1" applyProtection="1">
      <alignment horizontal="left" vertical="center"/>
    </xf>
    <xf numFmtId="192" fontId="4" fillId="0" borderId="12" xfId="0" applyNumberFormat="1" applyFont="1" applyFill="1" applyBorder="1" applyAlignment="1" applyProtection="1">
      <alignment horizontal="right" vertical="center" shrinkToFit="1"/>
    </xf>
    <xf numFmtId="0" fontId="4" fillId="5" borderId="6" xfId="0" applyFont="1" applyFill="1" applyBorder="1" applyAlignment="1" applyProtection="1">
      <alignment horizontal="center" vertical="center"/>
    </xf>
    <xf numFmtId="0" fontId="0" fillId="6" borderId="1" xfId="0" applyFont="1" applyFill="1" applyBorder="1" applyAlignment="1" applyProtection="1">
      <alignment horizontal="left" vertical="center"/>
    </xf>
    <xf numFmtId="0" fontId="0" fillId="6" borderId="41" xfId="0" applyFont="1" applyFill="1" applyBorder="1" applyAlignment="1" applyProtection="1">
      <alignment horizontal="left" vertical="center"/>
    </xf>
    <xf numFmtId="0" fontId="48" fillId="5" borderId="0" xfId="0" applyFont="1" applyFill="1" applyBorder="1" applyAlignment="1" applyProtection="1">
      <alignment vertical="center"/>
    </xf>
    <xf numFmtId="178" fontId="7" fillId="0" borderId="35" xfId="0" applyNumberFormat="1" applyFont="1" applyFill="1" applyBorder="1" applyAlignment="1" applyProtection="1">
      <alignment horizontal="right" vertical="center" shrinkToFit="1"/>
    </xf>
    <xf numFmtId="178" fontId="7" fillId="0" borderId="19" xfId="0" applyNumberFormat="1" applyFont="1" applyFill="1" applyBorder="1" applyAlignment="1" applyProtection="1">
      <alignment horizontal="right" vertical="center" shrinkToFit="1"/>
    </xf>
    <xf numFmtId="178" fontId="7" fillId="0" borderId="33" xfId="0" applyNumberFormat="1" applyFont="1" applyFill="1" applyBorder="1" applyAlignment="1" applyProtection="1">
      <alignment horizontal="right" vertical="center" shrinkToFit="1"/>
    </xf>
    <xf numFmtId="179" fontId="13" fillId="5" borderId="12" xfId="0" applyNumberFormat="1" applyFont="1" applyFill="1" applyBorder="1" applyAlignment="1" applyProtection="1">
      <alignment horizontal="right" vertical="center" shrinkToFit="1"/>
    </xf>
    <xf numFmtId="179" fontId="7" fillId="0" borderId="35" xfId="0" applyNumberFormat="1" applyFont="1" applyFill="1" applyBorder="1" applyAlignment="1" applyProtection="1">
      <alignment horizontal="right" vertical="center" shrinkToFit="1"/>
    </xf>
    <xf numFmtId="179" fontId="7" fillId="0" borderId="34" xfId="0" applyNumberFormat="1" applyFont="1" applyFill="1" applyBorder="1" applyAlignment="1" applyProtection="1">
      <alignment horizontal="right" vertical="center" shrinkToFit="1"/>
    </xf>
    <xf numFmtId="0" fontId="5" fillId="0" borderId="39" xfId="0" applyFont="1" applyBorder="1" applyAlignment="1" applyProtection="1">
      <alignment horizontal="center" vertical="center" shrinkToFit="1"/>
    </xf>
    <xf numFmtId="0" fontId="43" fillId="0" borderId="19" xfId="0" applyFont="1" applyFill="1" applyBorder="1" applyAlignment="1" applyProtection="1">
      <alignment horizontal="center" vertical="center"/>
    </xf>
    <xf numFmtId="0" fontId="5" fillId="0" borderId="19" xfId="0" applyFont="1" applyFill="1" applyBorder="1" applyAlignment="1" applyProtection="1">
      <alignment horizontal="center" vertical="center" shrinkToFit="1"/>
    </xf>
    <xf numFmtId="0" fontId="9" fillId="5" borderId="0" xfId="0" applyFont="1" applyFill="1" applyBorder="1" applyAlignment="1" applyProtection="1">
      <alignment horizontal="center" vertical="center" shrinkToFit="1"/>
    </xf>
    <xf numFmtId="0" fontId="9" fillId="5" borderId="10" xfId="0" applyFont="1" applyFill="1" applyBorder="1" applyAlignment="1" applyProtection="1">
      <alignment horizontal="center" vertical="center" shrinkToFit="1"/>
    </xf>
    <xf numFmtId="0" fontId="5" fillId="5" borderId="0" xfId="0" applyFont="1" applyFill="1" applyBorder="1" applyAlignment="1" applyProtection="1">
      <alignment horizontal="left" vertical="center" wrapText="1"/>
    </xf>
    <xf numFmtId="0" fontId="5" fillId="5" borderId="0" xfId="0" applyFont="1" applyFill="1" applyBorder="1" applyAlignment="1" applyProtection="1">
      <alignment vertical="center"/>
    </xf>
    <xf numFmtId="38" fontId="5" fillId="5" borderId="0" xfId="2" applyFont="1" applyFill="1" applyBorder="1" applyAlignment="1" applyProtection="1">
      <alignment horizontal="center" vertical="center"/>
    </xf>
    <xf numFmtId="0" fontId="5" fillId="0" borderId="79" xfId="0" applyFont="1" applyBorder="1" applyAlignment="1" applyProtection="1">
      <alignment horizontal="center" vertical="center" shrinkToFit="1"/>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5" borderId="0" xfId="0" applyFont="1" applyFill="1" applyBorder="1" applyAlignment="1" applyProtection="1">
      <alignment horizontal="left" vertical="center" shrinkToFit="1"/>
    </xf>
    <xf numFmtId="0" fontId="5" fillId="5" borderId="0" xfId="0" applyFont="1" applyFill="1" applyBorder="1" applyAlignment="1" applyProtection="1">
      <alignment horizontal="left" vertical="top" wrapText="1"/>
    </xf>
    <xf numFmtId="0" fontId="5" fillId="0" borderId="6" xfId="0" applyFont="1" applyBorder="1" applyAlignment="1" applyProtection="1">
      <alignment horizontal="center" vertical="center" shrinkToFit="1"/>
    </xf>
    <xf numFmtId="0" fontId="17" fillId="5" borderId="0" xfId="0" applyFont="1" applyFill="1" applyBorder="1" applyAlignment="1" applyProtection="1">
      <alignment horizontal="left" vertical="center" wrapText="1"/>
    </xf>
    <xf numFmtId="31" fontId="5" fillId="6" borderId="16" xfId="0" applyNumberFormat="1" applyFont="1" applyFill="1" applyBorder="1" applyAlignment="1" applyProtection="1">
      <alignment horizontal="center" vertical="center"/>
    </xf>
    <xf numFmtId="0" fontId="5" fillId="6" borderId="17" xfId="0" applyFont="1" applyFill="1" applyBorder="1" applyAlignment="1" applyProtection="1">
      <alignment horizontal="center" vertical="center"/>
    </xf>
    <xf numFmtId="0" fontId="5" fillId="0" borderId="18" xfId="0" applyFont="1" applyBorder="1" applyAlignment="1" applyProtection="1">
      <alignment horizontal="center" vertical="center" shrinkToFit="1"/>
    </xf>
    <xf numFmtId="0" fontId="5" fillId="6" borderId="24" xfId="0" applyFont="1" applyFill="1" applyBorder="1" applyAlignment="1" applyProtection="1">
      <alignment horizontal="center" vertical="center"/>
    </xf>
    <xf numFmtId="0" fontId="43" fillId="0" borderId="35" xfId="0" applyFont="1" applyFill="1" applyBorder="1" applyAlignment="1" applyProtection="1">
      <alignment horizontal="center" vertical="center"/>
    </xf>
    <xf numFmtId="0" fontId="0" fillId="6" borderId="18" xfId="0" applyFill="1" applyBorder="1" applyAlignment="1" applyProtection="1">
      <alignment horizontal="right" vertical="center" shrinkToFit="1"/>
    </xf>
    <xf numFmtId="0" fontId="0" fillId="6" borderId="18" xfId="0" applyFill="1" applyBorder="1" applyAlignment="1" applyProtection="1">
      <alignment horizontal="centerContinuous" vertical="center"/>
    </xf>
    <xf numFmtId="0" fontId="0" fillId="6" borderId="31" xfId="0" applyFill="1" applyBorder="1" applyAlignment="1" applyProtection="1">
      <alignment horizontal="centerContinuous" vertical="center"/>
    </xf>
    <xf numFmtId="0" fontId="0" fillId="5" borderId="0" xfId="0" applyFill="1" applyProtection="1">
      <alignment vertical="center"/>
      <protection locked="0"/>
    </xf>
    <xf numFmtId="0" fontId="11" fillId="5" borderId="0" xfId="0" applyFont="1" applyFill="1" applyBorder="1" applyAlignment="1" applyProtection="1">
      <alignment horizontal="center" vertical="center"/>
      <protection locked="0"/>
    </xf>
    <xf numFmtId="185" fontId="9" fillId="5" borderId="0" xfId="0" applyNumberFormat="1" applyFont="1" applyFill="1" applyBorder="1" applyAlignment="1" applyProtection="1">
      <alignment horizontal="center" vertical="center"/>
      <protection locked="0"/>
    </xf>
    <xf numFmtId="49" fontId="30" fillId="5" borderId="0" xfId="2" applyNumberFormat="1" applyFont="1" applyFill="1" applyBorder="1" applyAlignment="1" applyProtection="1">
      <alignment horizontal="left" vertical="justify" wrapText="1"/>
    </xf>
    <xf numFmtId="49" fontId="30" fillId="5" borderId="10" xfId="2" applyNumberFormat="1" applyFont="1" applyFill="1" applyBorder="1" applyAlignment="1" applyProtection="1">
      <alignment vertical="justify" wrapText="1"/>
    </xf>
    <xf numFmtId="49" fontId="30" fillId="5" borderId="0" xfId="2" applyNumberFormat="1" applyFont="1" applyFill="1" applyBorder="1" applyAlignment="1" applyProtection="1">
      <alignment horizontal="left" vertical="center" wrapText="1"/>
    </xf>
    <xf numFmtId="49" fontId="20" fillId="5" borderId="0" xfId="2" applyNumberFormat="1" applyFont="1" applyFill="1" applyBorder="1" applyAlignment="1" applyProtection="1">
      <alignment vertical="center"/>
    </xf>
    <xf numFmtId="49" fontId="30" fillId="5" borderId="0" xfId="2" applyNumberFormat="1" applyFont="1" applyFill="1" applyBorder="1" applyAlignment="1" applyProtection="1">
      <alignment horizontal="left" vertical="center"/>
    </xf>
    <xf numFmtId="49" fontId="38" fillId="5" borderId="0" xfId="2" applyNumberFormat="1" applyFont="1" applyFill="1" applyBorder="1" applyAlignment="1" applyProtection="1">
      <alignment horizontal="right" vertical="center" wrapText="1"/>
    </xf>
    <xf numFmtId="49" fontId="5" fillId="5" borderId="0" xfId="2" applyNumberFormat="1" applyFont="1" applyFill="1" applyBorder="1" applyAlignment="1" applyProtection="1">
      <alignment vertical="top"/>
    </xf>
    <xf numFmtId="0" fontId="0" fillId="5" borderId="0" xfId="0" applyFill="1" applyBorder="1" applyAlignment="1" applyProtection="1">
      <alignment horizontal="left" vertical="center"/>
    </xf>
    <xf numFmtId="49" fontId="29" fillId="5" borderId="0" xfId="2" applyNumberFormat="1" applyFont="1" applyFill="1" applyBorder="1" applyAlignment="1" applyProtection="1">
      <alignment horizontal="left" vertical="center" wrapText="1"/>
    </xf>
    <xf numFmtId="49" fontId="5" fillId="5" borderId="0" xfId="2" applyNumberFormat="1" applyFont="1" applyFill="1" applyBorder="1" applyAlignment="1" applyProtection="1">
      <alignment vertical="center"/>
    </xf>
    <xf numFmtId="176" fontId="39" fillId="0" borderId="71" xfId="2" applyNumberFormat="1" applyFont="1" applyFill="1" applyBorder="1" applyAlignment="1" applyProtection="1">
      <alignment horizontal="right" vertical="center" shrinkToFit="1"/>
    </xf>
    <xf numFmtId="49" fontId="5" fillId="5" borderId="0" xfId="2" applyNumberFormat="1" applyFont="1" applyFill="1" applyBorder="1" applyAlignment="1" applyProtection="1">
      <alignment horizontal="left" vertical="center" wrapText="1"/>
    </xf>
    <xf numFmtId="0" fontId="0" fillId="5" borderId="0" xfId="0" applyFill="1" applyBorder="1" applyAlignment="1" applyProtection="1">
      <alignment horizontal="left" vertical="center" wrapText="1"/>
    </xf>
    <xf numFmtId="178" fontId="30" fillId="5" borderId="0" xfId="2" applyNumberFormat="1" applyFont="1" applyFill="1" applyBorder="1" applyAlignment="1" applyProtection="1">
      <alignment horizontal="right" vertical="center" wrapText="1"/>
    </xf>
    <xf numFmtId="0" fontId="32" fillId="5" borderId="0" xfId="0" applyFont="1" applyFill="1" applyBorder="1" applyProtection="1">
      <alignment vertical="center"/>
    </xf>
    <xf numFmtId="0" fontId="9" fillId="0" borderId="72" xfId="0" applyFont="1" applyBorder="1" applyProtection="1">
      <alignment vertical="center"/>
    </xf>
    <xf numFmtId="0" fontId="9" fillId="0" borderId="73" xfId="0" applyFont="1" applyBorder="1" applyProtection="1">
      <alignment vertical="center"/>
    </xf>
    <xf numFmtId="0" fontId="0" fillId="5" borderId="0" xfId="0" applyFill="1" applyBorder="1" applyAlignment="1" applyProtection="1">
      <alignment horizontal="left" vertical="center" shrinkToFit="1"/>
    </xf>
    <xf numFmtId="0" fontId="9" fillId="0" borderId="0" xfId="0" applyFont="1" applyBorder="1" applyProtection="1">
      <alignment vertical="center"/>
    </xf>
    <xf numFmtId="0" fontId="62" fillId="5" borderId="71" xfId="0" applyFont="1" applyFill="1" applyBorder="1" applyAlignment="1" applyProtection="1">
      <alignment horizontal="center" vertical="center" shrinkToFit="1"/>
      <protection locked="0"/>
    </xf>
    <xf numFmtId="178" fontId="13" fillId="4" borderId="3" xfId="0" applyNumberFormat="1" applyFont="1" applyFill="1" applyBorder="1" applyAlignment="1" applyProtection="1">
      <alignment horizontal="right" vertical="center" shrinkToFit="1"/>
      <protection locked="0"/>
    </xf>
    <xf numFmtId="178" fontId="5" fillId="4" borderId="3" xfId="0" applyNumberFormat="1" applyFont="1" applyFill="1" applyBorder="1" applyAlignment="1" applyProtection="1">
      <alignment horizontal="right" vertical="center" shrinkToFit="1"/>
      <protection locked="0"/>
    </xf>
    <xf numFmtId="179" fontId="5" fillId="5" borderId="0" xfId="0" applyNumberFormat="1" applyFont="1" applyFill="1" applyBorder="1" applyAlignment="1" applyProtection="1">
      <alignment horizontal="center" vertical="center"/>
    </xf>
    <xf numFmtId="180" fontId="5" fillId="5" borderId="10" xfId="0" applyNumberFormat="1" applyFont="1" applyFill="1" applyBorder="1" applyAlignment="1" applyProtection="1">
      <alignment horizontal="center" vertical="center" shrinkToFit="1"/>
    </xf>
    <xf numFmtId="178" fontId="5" fillId="0" borderId="3" xfId="0" applyNumberFormat="1" applyFont="1" applyFill="1" applyBorder="1" applyAlignment="1" applyProtection="1">
      <alignment vertical="center" shrinkToFit="1"/>
    </xf>
    <xf numFmtId="49" fontId="30" fillId="5" borderId="0" xfId="2" applyNumberFormat="1" applyFont="1" applyFill="1" applyBorder="1" applyAlignment="1" applyProtection="1">
      <alignment vertical="center"/>
    </xf>
    <xf numFmtId="49" fontId="30" fillId="5" borderId="0" xfId="2" applyNumberFormat="1" applyFont="1" applyFill="1" applyBorder="1" applyAlignment="1" applyProtection="1">
      <alignment vertical="center" wrapText="1"/>
    </xf>
    <xf numFmtId="178" fontId="5" fillId="5" borderId="0" xfId="0" applyNumberFormat="1" applyFont="1" applyFill="1" applyBorder="1" applyProtection="1">
      <alignment vertical="center"/>
    </xf>
    <xf numFmtId="49" fontId="29" fillId="5" borderId="0" xfId="2" applyNumberFormat="1" applyFont="1" applyFill="1" applyBorder="1" applyAlignment="1" applyProtection="1">
      <alignment horizontal="left" vertical="center" shrinkToFit="1"/>
    </xf>
    <xf numFmtId="49" fontId="5" fillId="5" borderId="0" xfId="2" applyNumberFormat="1" applyFont="1" applyFill="1" applyBorder="1" applyAlignment="1" applyProtection="1">
      <alignment horizontal="right" vertical="center" wrapText="1"/>
    </xf>
    <xf numFmtId="49" fontId="30" fillId="5" borderId="46" xfId="2" applyNumberFormat="1" applyFont="1" applyFill="1" applyBorder="1" applyAlignment="1" applyProtection="1">
      <alignment horizontal="right" vertical="center" wrapText="1"/>
    </xf>
    <xf numFmtId="178" fontId="5" fillId="4" borderId="3" xfId="0" applyNumberFormat="1" applyFont="1" applyFill="1" applyBorder="1" applyAlignment="1" applyProtection="1">
      <alignment vertical="center" shrinkToFit="1"/>
      <protection locked="0"/>
    </xf>
    <xf numFmtId="180" fontId="5" fillId="4" borderId="3" xfId="0" applyNumberFormat="1" applyFont="1" applyFill="1" applyBorder="1" applyAlignment="1" applyProtection="1">
      <alignment vertical="center" shrinkToFit="1"/>
      <protection locked="0"/>
    </xf>
    <xf numFmtId="0" fontId="5" fillId="4" borderId="3" xfId="0" applyFont="1" applyFill="1" applyBorder="1" applyAlignment="1" applyProtection="1">
      <alignment vertical="center" shrinkToFit="1"/>
      <protection locked="0"/>
    </xf>
    <xf numFmtId="176" fontId="5" fillId="4" borderId="3" xfId="0" applyNumberFormat="1" applyFont="1" applyFill="1" applyBorder="1" applyAlignment="1" applyProtection="1">
      <alignment vertical="center" shrinkToFit="1"/>
      <protection locked="0"/>
    </xf>
    <xf numFmtId="0" fontId="6" fillId="4" borderId="3" xfId="0" applyFont="1" applyFill="1" applyBorder="1" applyAlignment="1" applyProtection="1">
      <alignment horizontal="center" vertical="center" shrinkToFit="1"/>
      <protection locked="0"/>
    </xf>
    <xf numFmtId="0" fontId="60" fillId="0" borderId="0" xfId="0" applyFont="1" applyProtection="1">
      <alignment vertical="center"/>
    </xf>
    <xf numFmtId="0" fontId="61" fillId="0" borderId="0" xfId="0" applyFont="1" applyProtection="1">
      <alignment vertical="center"/>
    </xf>
    <xf numFmtId="192" fontId="5" fillId="0" borderId="32" xfId="0" applyNumberFormat="1" applyFont="1" applyFill="1" applyBorder="1" applyAlignment="1" applyProtection="1">
      <alignment horizontal="right" vertical="center" shrinkToFit="1"/>
    </xf>
    <xf numFmtId="194" fontId="5" fillId="0" borderId="3" xfId="0" applyNumberFormat="1" applyFont="1" applyFill="1" applyBorder="1" applyAlignment="1" applyProtection="1">
      <alignment horizontal="right" vertical="center" shrinkToFit="1"/>
    </xf>
    <xf numFmtId="194" fontId="6" fillId="0" borderId="0" xfId="0" applyNumberFormat="1" applyFont="1" applyFill="1" applyBorder="1" applyAlignment="1" applyProtection="1">
      <alignment horizontal="right" vertical="center" shrinkToFit="1"/>
    </xf>
    <xf numFmtId="177" fontId="4" fillId="5" borderId="0" xfId="0" applyNumberFormat="1" applyFont="1" applyFill="1" applyBorder="1" applyProtection="1">
      <alignment vertical="center"/>
    </xf>
    <xf numFmtId="49" fontId="30" fillId="5" borderId="0" xfId="2" applyNumberFormat="1" applyFont="1" applyFill="1" applyBorder="1" applyAlignment="1" applyProtection="1">
      <alignment horizontal="right" vertical="center" wrapText="1"/>
    </xf>
    <xf numFmtId="176" fontId="30" fillId="0" borderId="0" xfId="2" applyNumberFormat="1" applyFont="1" applyFill="1" applyBorder="1" applyAlignment="1" applyProtection="1">
      <alignment horizontal="right" vertical="center" shrinkToFit="1"/>
    </xf>
    <xf numFmtId="49" fontId="29" fillId="5" borderId="10" xfId="2" applyNumberFormat="1" applyFont="1" applyFill="1" applyBorder="1" applyAlignment="1" applyProtection="1">
      <alignment horizontal="left" vertical="center" wrapText="1"/>
    </xf>
    <xf numFmtId="177" fontId="4" fillId="0" borderId="0" xfId="0" applyNumberFormat="1" applyFont="1" applyFill="1" applyBorder="1" applyAlignment="1" applyProtection="1">
      <alignment vertical="center" shrinkToFit="1"/>
    </xf>
    <xf numFmtId="177" fontId="0" fillId="0" borderId="3" xfId="0" applyNumberFormat="1" applyFont="1" applyFill="1" applyBorder="1" applyAlignment="1" applyProtection="1">
      <alignment vertical="center" shrinkToFit="1"/>
    </xf>
    <xf numFmtId="177" fontId="4" fillId="0" borderId="0" xfId="0" applyNumberFormat="1" applyFont="1" applyFill="1" applyBorder="1" applyProtection="1">
      <alignment vertical="center"/>
    </xf>
    <xf numFmtId="181" fontId="0" fillId="5" borderId="0" xfId="0" applyNumberFormat="1" applyFont="1" applyFill="1" applyBorder="1" applyAlignment="1" applyProtection="1">
      <alignment vertical="center" shrinkToFit="1"/>
    </xf>
    <xf numFmtId="178" fontId="41" fillId="0" borderId="71" xfId="0" applyNumberFormat="1" applyFont="1" applyFill="1" applyBorder="1" applyAlignment="1" applyProtection="1">
      <alignment horizontal="right" vertical="center" shrinkToFit="1"/>
      <protection locked="0"/>
    </xf>
    <xf numFmtId="0" fontId="9" fillId="5" borderId="0" xfId="0" applyFont="1" applyFill="1" applyBorder="1" applyAlignment="1" applyProtection="1">
      <alignment horizontal="center" vertical="center"/>
      <protection locked="0"/>
    </xf>
    <xf numFmtId="0" fontId="10" fillId="4" borderId="55" xfId="0" applyFont="1" applyFill="1" applyBorder="1" applyAlignment="1" applyProtection="1">
      <alignment horizontal="center" vertical="center" shrinkToFit="1"/>
      <protection locked="0"/>
    </xf>
    <xf numFmtId="0" fontId="10" fillId="4" borderId="56" xfId="0" applyFont="1" applyFill="1" applyBorder="1" applyAlignment="1" applyProtection="1">
      <alignment horizontal="center" vertical="center" shrinkToFit="1"/>
      <protection locked="0"/>
    </xf>
    <xf numFmtId="0" fontId="10" fillId="4" borderId="57" xfId="0" applyFont="1" applyFill="1" applyBorder="1" applyAlignment="1" applyProtection="1">
      <alignment horizontal="center" vertical="center" shrinkToFit="1"/>
      <protection locked="0"/>
    </xf>
    <xf numFmtId="0" fontId="10" fillId="4" borderId="22" xfId="0" applyFont="1" applyFill="1" applyBorder="1" applyAlignment="1" applyProtection="1">
      <alignment horizontal="center" vertical="center" shrinkToFit="1"/>
      <protection locked="0"/>
    </xf>
    <xf numFmtId="0" fontId="10" fillId="4" borderId="20" xfId="0" applyFont="1" applyFill="1" applyBorder="1" applyAlignment="1" applyProtection="1">
      <alignment horizontal="center" vertical="center" shrinkToFit="1"/>
      <protection locked="0"/>
    </xf>
    <xf numFmtId="0" fontId="10" fillId="4" borderId="21" xfId="0" applyFont="1" applyFill="1" applyBorder="1" applyAlignment="1" applyProtection="1">
      <alignment horizontal="center" vertical="center" shrinkToFit="1"/>
      <protection locked="0"/>
    </xf>
    <xf numFmtId="31" fontId="5" fillId="0" borderId="58" xfId="0" applyNumberFormat="1" applyFont="1" applyBorder="1" applyAlignment="1" applyProtection="1">
      <alignment horizontal="center" vertical="center" shrinkToFit="1"/>
    </xf>
    <xf numFmtId="31" fontId="5" fillId="0" borderId="19" xfId="0" applyNumberFormat="1" applyFont="1" applyBorder="1" applyAlignment="1" applyProtection="1">
      <alignment horizontal="center" vertical="center" shrinkToFit="1"/>
    </xf>
    <xf numFmtId="185" fontId="5" fillId="2" borderId="18" xfId="0" applyNumberFormat="1" applyFont="1" applyFill="1" applyBorder="1" applyAlignment="1" applyProtection="1">
      <alignment horizontal="left" vertical="center" shrinkToFit="1"/>
      <protection locked="0"/>
    </xf>
    <xf numFmtId="185" fontId="5" fillId="2" borderId="59" xfId="0" applyNumberFormat="1" applyFont="1" applyFill="1" applyBorder="1" applyAlignment="1" applyProtection="1">
      <alignment horizontal="left" vertical="center" shrinkToFit="1"/>
      <protection locked="0"/>
    </xf>
    <xf numFmtId="0" fontId="12" fillId="7" borderId="60" xfId="0" applyFont="1" applyFill="1" applyBorder="1" applyAlignment="1" applyProtection="1">
      <alignment horizontal="center" vertical="center"/>
    </xf>
    <xf numFmtId="0" fontId="12" fillId="7" borderId="61" xfId="0" applyFont="1" applyFill="1" applyBorder="1" applyAlignment="1" applyProtection="1">
      <alignment horizontal="center" vertical="center"/>
    </xf>
    <xf numFmtId="0" fontId="12" fillId="7" borderId="62" xfId="0" applyFont="1" applyFill="1" applyBorder="1" applyAlignment="1" applyProtection="1">
      <alignment horizontal="center" vertical="center"/>
    </xf>
    <xf numFmtId="0" fontId="5" fillId="0" borderId="63" xfId="0" applyFont="1" applyBorder="1" applyAlignment="1" applyProtection="1">
      <alignment horizontal="center" vertical="center" wrapText="1"/>
    </xf>
    <xf numFmtId="0" fontId="0" fillId="0" borderId="64" xfId="0" applyBorder="1" applyAlignment="1" applyProtection="1">
      <alignment horizontal="center" vertical="center"/>
    </xf>
    <xf numFmtId="31" fontId="0" fillId="2" borderId="65" xfId="0" applyNumberFormat="1" applyFill="1" applyBorder="1" applyAlignment="1" applyProtection="1">
      <alignment horizontal="center" vertical="center" shrinkToFit="1"/>
      <protection locked="0"/>
    </xf>
    <xf numFmtId="31" fontId="0" fillId="2" borderId="29" xfId="0" applyNumberFormat="1" applyFill="1" applyBorder="1" applyAlignment="1" applyProtection="1">
      <alignment horizontal="center" vertical="center" shrinkToFit="1"/>
      <protection locked="0"/>
    </xf>
    <xf numFmtId="0" fontId="2" fillId="2" borderId="29" xfId="0" applyFont="1" applyFill="1" applyBorder="1" applyAlignment="1" applyProtection="1">
      <alignment horizontal="center" vertical="center" shrinkToFit="1"/>
      <protection locked="0"/>
    </xf>
    <xf numFmtId="0" fontId="13" fillId="2" borderId="1" xfId="0" applyFont="1" applyFill="1" applyBorder="1" applyAlignment="1" applyProtection="1">
      <alignment horizontal="center" vertical="center" shrinkToFit="1"/>
      <protection locked="0"/>
    </xf>
    <xf numFmtId="0" fontId="13" fillId="2" borderId="18" xfId="0" applyFont="1" applyFill="1" applyBorder="1" applyAlignment="1" applyProtection="1">
      <alignment horizontal="center" vertical="center" shrinkToFit="1"/>
      <protection locked="0"/>
    </xf>
    <xf numFmtId="0" fontId="13" fillId="2" borderId="59" xfId="0" applyFont="1" applyFill="1" applyBorder="1" applyAlignment="1" applyProtection="1">
      <alignment horizontal="center" vertical="center" shrinkToFit="1"/>
      <protection locked="0"/>
    </xf>
    <xf numFmtId="0" fontId="13" fillId="4" borderId="41" xfId="0" applyFont="1" applyFill="1" applyBorder="1" applyAlignment="1" applyProtection="1">
      <alignment horizontal="center" vertical="center" wrapText="1"/>
      <protection locked="0"/>
    </xf>
    <xf numFmtId="0" fontId="13" fillId="4" borderId="32" xfId="0" applyFont="1" applyFill="1" applyBorder="1" applyAlignment="1" applyProtection="1">
      <alignment horizontal="center" vertical="center" wrapText="1"/>
      <protection locked="0"/>
    </xf>
    <xf numFmtId="0" fontId="13" fillId="4" borderId="42" xfId="0" applyFont="1" applyFill="1" applyBorder="1" applyAlignment="1" applyProtection="1">
      <alignment horizontal="center" vertical="center" wrapText="1"/>
      <protection locked="0"/>
    </xf>
    <xf numFmtId="0" fontId="13" fillId="4" borderId="28" xfId="0" applyFont="1" applyFill="1" applyBorder="1" applyAlignment="1" applyProtection="1">
      <alignment horizontal="center" vertical="center" wrapText="1"/>
      <protection locked="0"/>
    </xf>
    <xf numFmtId="0" fontId="13" fillId="4" borderId="14" xfId="0" applyFont="1" applyFill="1" applyBorder="1" applyAlignment="1" applyProtection="1">
      <alignment horizontal="center" vertical="center" wrapText="1"/>
      <protection locked="0"/>
    </xf>
    <xf numFmtId="0" fontId="13" fillId="4" borderId="15"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shrinkToFit="1"/>
      <protection locked="0"/>
    </xf>
    <xf numFmtId="0" fontId="5" fillId="2" borderId="66" xfId="0" applyFont="1" applyFill="1" applyBorder="1" applyAlignment="1" applyProtection="1">
      <alignment horizontal="center" vertical="center" shrinkToFit="1"/>
      <protection locked="0"/>
    </xf>
    <xf numFmtId="186" fontId="5" fillId="2" borderId="1" xfId="0" applyNumberFormat="1" applyFont="1" applyFill="1" applyBorder="1" applyAlignment="1" applyProtection="1">
      <alignment horizontal="center" vertical="center" shrinkToFit="1"/>
      <protection locked="0"/>
    </xf>
    <xf numFmtId="186" fontId="5" fillId="2" borderId="31" xfId="0" applyNumberFormat="1" applyFont="1" applyFill="1" applyBorder="1" applyAlignment="1" applyProtection="1">
      <alignment horizontal="center" vertical="center" shrinkToFit="1"/>
      <protection locked="0"/>
    </xf>
    <xf numFmtId="0" fontId="0" fillId="4" borderId="54" xfId="0" applyFill="1" applyBorder="1" applyAlignment="1" applyProtection="1">
      <alignment horizontal="center" vertical="center" shrinkToFit="1"/>
      <protection locked="0"/>
    </xf>
    <xf numFmtId="0" fontId="0" fillId="4" borderId="37" xfId="0" applyFill="1" applyBorder="1" applyAlignment="1" applyProtection="1">
      <alignment horizontal="center" vertical="center" shrinkToFit="1"/>
      <protection locked="0"/>
    </xf>
    <xf numFmtId="0" fontId="0" fillId="4" borderId="67" xfId="0" applyFill="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xf>
    <xf numFmtId="0" fontId="5" fillId="0" borderId="34" xfId="0" applyFont="1" applyBorder="1" applyAlignment="1" applyProtection="1">
      <alignment horizontal="center" vertical="center" shrinkToFit="1"/>
    </xf>
    <xf numFmtId="185" fontId="5" fillId="2" borderId="1" xfId="0" applyNumberFormat="1" applyFont="1" applyFill="1" applyBorder="1" applyAlignment="1" applyProtection="1">
      <alignment horizontal="right" vertical="center" shrinkToFit="1"/>
      <protection locked="0"/>
    </xf>
    <xf numFmtId="185" fontId="5" fillId="2" borderId="18" xfId="0" applyNumberFormat="1" applyFont="1" applyFill="1" applyBorder="1" applyAlignment="1" applyProtection="1">
      <alignment horizontal="right" vertical="center" shrinkToFit="1"/>
      <protection locked="0"/>
    </xf>
    <xf numFmtId="185" fontId="5" fillId="2" borderId="1" xfId="0" applyNumberFormat="1" applyFont="1" applyFill="1" applyBorder="1" applyAlignment="1" applyProtection="1">
      <alignment horizontal="left" vertical="top" wrapText="1"/>
      <protection locked="0"/>
    </xf>
    <xf numFmtId="185" fontId="5" fillId="2" borderId="18" xfId="0" applyNumberFormat="1" applyFont="1" applyFill="1" applyBorder="1" applyAlignment="1" applyProtection="1">
      <alignment horizontal="left" vertical="top" wrapText="1"/>
      <protection locked="0"/>
    </xf>
    <xf numFmtId="185" fontId="5" fillId="2" borderId="31" xfId="0" applyNumberFormat="1" applyFont="1" applyFill="1" applyBorder="1" applyAlignment="1" applyProtection="1">
      <alignment horizontal="left" vertical="top" wrapText="1"/>
      <protection locked="0"/>
    </xf>
    <xf numFmtId="0" fontId="0" fillId="2" borderId="25"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0" fillId="2" borderId="43" xfId="0"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179" fontId="7" fillId="0" borderId="39" xfId="0" applyNumberFormat="1" applyFont="1" applyFill="1" applyBorder="1" applyAlignment="1" applyProtection="1">
      <alignment horizontal="right" vertical="center" shrinkToFit="1"/>
    </xf>
    <xf numFmtId="179" fontId="7" fillId="0" borderId="19" xfId="0" applyNumberFormat="1" applyFont="1" applyFill="1" applyBorder="1" applyAlignment="1" applyProtection="1">
      <alignment horizontal="right" vertical="center" shrinkToFit="1"/>
    </xf>
    <xf numFmtId="0" fontId="0" fillId="5" borderId="25" xfId="0" applyFont="1" applyFill="1" applyBorder="1" applyAlignment="1" applyProtection="1">
      <alignment horizontal="left" vertical="center" wrapText="1"/>
    </xf>
    <xf numFmtId="0" fontId="0" fillId="5" borderId="11" xfId="0" applyFont="1" applyFill="1" applyBorder="1" applyAlignment="1" applyProtection="1">
      <alignment horizontal="left" vertical="center" wrapText="1"/>
    </xf>
    <xf numFmtId="0" fontId="0" fillId="5" borderId="11" xfId="0" applyFont="1" applyFill="1" applyBorder="1" applyAlignment="1" applyProtection="1">
      <alignment vertical="center" wrapText="1"/>
    </xf>
    <xf numFmtId="0" fontId="5" fillId="0" borderId="68" xfId="0" applyFont="1" applyBorder="1" applyAlignment="1" applyProtection="1">
      <alignment horizontal="center" vertical="center" wrapText="1"/>
    </xf>
    <xf numFmtId="0" fontId="0" fillId="0" borderId="68" xfId="0" applyBorder="1" applyAlignment="1" applyProtection="1">
      <alignment horizontal="center" vertical="center"/>
    </xf>
    <xf numFmtId="0" fontId="0" fillId="5" borderId="41" xfId="0" applyFont="1" applyFill="1" applyBorder="1" applyAlignment="1" applyProtection="1">
      <alignment horizontal="left" vertical="center" wrapText="1"/>
    </xf>
    <xf numFmtId="0" fontId="0" fillId="5" borderId="22" xfId="0" applyFill="1" applyBorder="1" applyAlignment="1" applyProtection="1">
      <alignment horizontal="left" vertical="center" wrapText="1"/>
    </xf>
    <xf numFmtId="0" fontId="0" fillId="5" borderId="22" xfId="0" applyFont="1" applyFill="1" applyBorder="1" applyAlignment="1" applyProtection="1">
      <alignment horizontal="left" vertical="center" shrinkToFit="1"/>
    </xf>
    <xf numFmtId="0" fontId="0" fillId="5" borderId="20" xfId="0" applyFill="1" applyBorder="1" applyAlignment="1" applyProtection="1">
      <alignment horizontal="left" vertical="center" shrinkToFit="1"/>
    </xf>
    <xf numFmtId="0" fontId="0" fillId="5" borderId="21" xfId="0" applyFill="1" applyBorder="1" applyAlignment="1" applyProtection="1">
      <alignment horizontal="left" vertical="center" shrinkToFit="1"/>
    </xf>
    <xf numFmtId="0" fontId="5" fillId="0" borderId="9"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4" fillId="4" borderId="54" xfId="0" applyFont="1" applyFill="1" applyBorder="1" applyAlignment="1" applyProtection="1">
      <alignment horizontal="center" vertical="center"/>
      <protection locked="0"/>
    </xf>
    <xf numFmtId="0" fontId="4" fillId="4" borderId="37"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wrapText="1" shrinkToFit="1"/>
    </xf>
    <xf numFmtId="0" fontId="0" fillId="5" borderId="19" xfId="0" applyFont="1" applyFill="1" applyBorder="1" applyAlignment="1" applyProtection="1">
      <alignment horizontal="center" vertical="center" wrapText="1" shrinkToFit="1"/>
    </xf>
    <xf numFmtId="0" fontId="43" fillId="0" borderId="39" xfId="0" applyFont="1" applyFill="1" applyBorder="1" applyAlignment="1" applyProtection="1">
      <alignment horizontal="center" vertical="center"/>
    </xf>
    <xf numFmtId="0" fontId="43" fillId="0" borderId="19" xfId="0"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5" fillId="4" borderId="1" xfId="0" applyFont="1" applyFill="1" applyBorder="1" applyAlignment="1" applyProtection="1">
      <alignment horizontal="right" vertical="center" shrinkToFit="1"/>
      <protection locked="0"/>
    </xf>
    <xf numFmtId="0" fontId="0" fillId="4" borderId="18" xfId="0" applyFill="1" applyBorder="1" applyAlignment="1" applyProtection="1">
      <alignment horizontal="right" vertical="center"/>
      <protection locked="0"/>
    </xf>
    <xf numFmtId="0" fontId="0" fillId="5" borderId="41" xfId="0" applyFill="1" applyBorder="1" applyAlignment="1" applyProtection="1">
      <alignment horizontal="left" vertical="center" wrapText="1"/>
    </xf>
    <xf numFmtId="0" fontId="0" fillId="5" borderId="32" xfId="0" applyFill="1" applyBorder="1" applyAlignment="1" applyProtection="1">
      <alignment horizontal="left" vertical="center" wrapText="1"/>
    </xf>
    <xf numFmtId="0" fontId="0" fillId="5" borderId="36" xfId="0" applyFill="1" applyBorder="1" applyAlignment="1" applyProtection="1">
      <alignment horizontal="left" vertical="center" wrapText="1"/>
    </xf>
    <xf numFmtId="0" fontId="0" fillId="5" borderId="20" xfId="0" applyFill="1" applyBorder="1" applyAlignment="1" applyProtection="1">
      <alignment horizontal="left" vertical="center" wrapText="1"/>
    </xf>
    <xf numFmtId="0" fontId="0" fillId="5" borderId="21" xfId="0" applyFill="1" applyBorder="1" applyAlignment="1" applyProtection="1">
      <alignment horizontal="left" vertical="center" wrapText="1"/>
    </xf>
    <xf numFmtId="0" fontId="0" fillId="6" borderId="50" xfId="0" applyFont="1" applyFill="1" applyBorder="1" applyAlignment="1" applyProtection="1">
      <alignment horizontal="center" vertical="center" wrapText="1"/>
    </xf>
    <xf numFmtId="0" fontId="0" fillId="6" borderId="51" xfId="0" applyFill="1" applyBorder="1" applyAlignment="1" applyProtection="1">
      <alignment horizontal="center" vertical="center" wrapText="1"/>
    </xf>
    <xf numFmtId="0" fontId="0" fillId="5" borderId="41" xfId="0" applyFill="1" applyBorder="1" applyAlignment="1" applyProtection="1">
      <alignment horizontal="center" vertical="center"/>
    </xf>
    <xf numFmtId="0" fontId="0" fillId="5" borderId="36" xfId="0" applyFill="1" applyBorder="1" applyAlignment="1" applyProtection="1">
      <alignment horizontal="center" vertical="center"/>
    </xf>
    <xf numFmtId="0" fontId="0" fillId="5" borderId="74" xfId="0" applyFill="1" applyBorder="1" applyAlignment="1" applyProtection="1">
      <alignment horizontal="center" vertical="center"/>
    </xf>
    <xf numFmtId="0" fontId="0" fillId="5" borderId="75" xfId="0" applyFill="1" applyBorder="1" applyAlignment="1" applyProtection="1">
      <alignment horizontal="center" vertical="center"/>
    </xf>
    <xf numFmtId="0" fontId="5" fillId="0" borderId="54" xfId="0" applyFont="1" applyFill="1" applyBorder="1" applyAlignment="1" applyProtection="1">
      <alignment horizontal="center" vertical="center" shrinkToFit="1"/>
    </xf>
    <xf numFmtId="0" fontId="5" fillId="0" borderId="67" xfId="0" applyFont="1" applyFill="1" applyBorder="1" applyAlignment="1" applyProtection="1">
      <alignment horizontal="center" vertical="center" shrinkToFit="1"/>
    </xf>
    <xf numFmtId="0" fontId="0" fillId="5" borderId="47" xfId="0" applyFont="1" applyFill="1" applyBorder="1" applyAlignment="1" applyProtection="1">
      <alignment horizontal="left" vertical="center" wrapText="1" shrinkToFit="1"/>
    </xf>
    <xf numFmtId="0" fontId="0" fillId="5" borderId="48" xfId="0" applyFont="1" applyFill="1" applyBorder="1" applyAlignment="1" applyProtection="1">
      <alignment horizontal="left" vertical="center" wrapText="1" shrinkToFit="1"/>
    </xf>
    <xf numFmtId="0" fontId="0" fillId="5" borderId="49" xfId="0" applyFont="1" applyFill="1" applyBorder="1" applyAlignment="1" applyProtection="1">
      <alignment horizontal="left" vertical="center" wrapText="1" shrinkToFit="1"/>
    </xf>
    <xf numFmtId="178" fontId="11" fillId="0" borderId="33" xfId="0" applyNumberFormat="1" applyFont="1" applyFill="1" applyBorder="1" applyAlignment="1" applyProtection="1">
      <alignment horizontal="center" vertical="center" wrapText="1" shrinkToFit="1"/>
    </xf>
    <xf numFmtId="178" fontId="8" fillId="0" borderId="45" xfId="0" applyNumberFormat="1" applyFont="1" applyFill="1" applyBorder="1" applyAlignment="1" applyProtection="1">
      <alignment horizontal="center" vertical="center" shrinkToFit="1"/>
    </xf>
    <xf numFmtId="178" fontId="11" fillId="0" borderId="33" xfId="0" applyNumberFormat="1" applyFont="1" applyFill="1" applyBorder="1" applyAlignment="1" applyProtection="1">
      <alignment horizontal="center" vertical="center" shrinkToFit="1"/>
    </xf>
    <xf numFmtId="0" fontId="0" fillId="5" borderId="32"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6" xfId="0" applyFont="1" applyFill="1" applyBorder="1" applyAlignment="1" applyProtection="1">
      <alignment horizontal="left" vertical="center" wrapText="1"/>
    </xf>
    <xf numFmtId="0" fontId="1" fillId="5" borderId="22" xfId="0" applyFont="1" applyFill="1" applyBorder="1" applyAlignment="1" applyProtection="1">
      <alignment horizontal="left" vertical="center" wrapText="1"/>
    </xf>
    <xf numFmtId="0" fontId="1" fillId="5" borderId="20" xfId="0" applyFont="1" applyFill="1" applyBorder="1" applyAlignment="1" applyProtection="1">
      <alignment horizontal="left" vertical="center" wrapText="1"/>
    </xf>
    <xf numFmtId="0" fontId="1" fillId="5" borderId="21" xfId="0" applyFont="1" applyFill="1" applyBorder="1" applyAlignment="1" applyProtection="1">
      <alignment horizontal="left" vertical="center" wrapText="1"/>
    </xf>
    <xf numFmtId="0" fontId="0" fillId="5" borderId="40" xfId="0" applyFill="1" applyBorder="1" applyAlignment="1" applyProtection="1">
      <alignment horizontal="right" vertical="center" textRotation="255" wrapText="1"/>
    </xf>
    <xf numFmtId="0" fontId="0" fillId="5" borderId="3" xfId="0" applyFont="1" applyFill="1" applyBorder="1" applyAlignment="1" applyProtection="1">
      <alignment horizontal="left" vertical="center" wrapText="1"/>
    </xf>
    <xf numFmtId="0" fontId="0" fillId="5" borderId="35" xfId="0" applyFill="1" applyBorder="1" applyAlignment="1" applyProtection="1">
      <alignment horizontal="center" vertical="center" wrapText="1"/>
    </xf>
    <xf numFmtId="0" fontId="0" fillId="5" borderId="19" xfId="0" applyFill="1" applyBorder="1" applyAlignment="1" applyProtection="1">
      <alignment horizontal="center" vertical="center" wrapText="1"/>
    </xf>
    <xf numFmtId="178" fontId="11" fillId="0" borderId="35" xfId="0" applyNumberFormat="1" applyFont="1" applyFill="1" applyBorder="1" applyAlignment="1" applyProtection="1">
      <alignment horizontal="center" vertical="center" shrinkToFit="1"/>
    </xf>
    <xf numFmtId="178" fontId="8" fillId="0" borderId="44" xfId="0" applyNumberFormat="1" applyFont="1" applyFill="1" applyBorder="1" applyAlignment="1" applyProtection="1">
      <alignment horizontal="center" vertical="center" shrinkToFit="1"/>
    </xf>
    <xf numFmtId="0" fontId="0" fillId="5" borderId="50" xfId="0" applyFont="1" applyFill="1" applyBorder="1" applyAlignment="1" applyProtection="1">
      <alignment horizontal="center" vertical="center" wrapText="1"/>
      <protection locked="0"/>
    </xf>
    <xf numFmtId="0" fontId="2" fillId="5" borderId="51" xfId="0" applyFont="1" applyFill="1" applyBorder="1" applyAlignment="1" applyProtection="1">
      <alignment horizontal="center" vertical="center" wrapText="1"/>
      <protection locked="0"/>
    </xf>
    <xf numFmtId="0" fontId="2" fillId="5" borderId="52" xfId="0" applyFont="1" applyFill="1" applyBorder="1" applyAlignment="1" applyProtection="1">
      <alignment horizontal="center" vertical="center" wrapText="1"/>
      <protection locked="0"/>
    </xf>
    <xf numFmtId="0" fontId="2" fillId="5" borderId="32" xfId="0" applyFont="1" applyFill="1" applyBorder="1" applyAlignment="1" applyProtection="1">
      <alignment horizontal="left" vertical="center" wrapText="1"/>
    </xf>
    <xf numFmtId="0" fontId="2" fillId="5" borderId="36" xfId="0" applyFont="1" applyFill="1" applyBorder="1" applyAlignment="1" applyProtection="1">
      <alignment horizontal="left" vertical="center" wrapText="1"/>
    </xf>
    <xf numFmtId="0" fontId="9" fillId="0" borderId="47" xfId="0" applyFont="1" applyFill="1" applyBorder="1" applyAlignment="1" applyProtection="1">
      <alignment horizontal="left" vertical="center" wrapText="1"/>
    </xf>
    <xf numFmtId="0" fontId="9" fillId="0" borderId="53" xfId="0" applyFont="1" applyFill="1" applyBorder="1" applyAlignment="1" applyProtection="1">
      <alignment horizontal="left" vertical="center" wrapText="1"/>
    </xf>
    <xf numFmtId="176" fontId="7" fillId="0" borderId="39" xfId="0" applyNumberFormat="1" applyFont="1" applyFill="1" applyBorder="1" applyAlignment="1" applyProtection="1">
      <alignment horizontal="right" vertical="center" shrinkToFit="1"/>
    </xf>
    <xf numFmtId="176" fontId="7" fillId="0" borderId="19" xfId="0" applyNumberFormat="1" applyFont="1" applyFill="1" applyBorder="1" applyAlignment="1" applyProtection="1">
      <alignment horizontal="right" vertical="center" shrinkToFit="1"/>
    </xf>
    <xf numFmtId="0" fontId="5" fillId="0" borderId="19" xfId="0" applyFont="1" applyBorder="1" applyProtection="1">
      <alignment vertical="center"/>
    </xf>
    <xf numFmtId="0" fontId="9" fillId="0" borderId="41" xfId="0" applyFont="1" applyFill="1" applyBorder="1" applyAlignment="1" applyProtection="1">
      <alignment horizontal="center" vertical="center" wrapText="1" shrinkToFit="1"/>
    </xf>
    <xf numFmtId="0" fontId="9" fillId="0" borderId="42" xfId="0" applyFont="1" applyFill="1" applyBorder="1" applyAlignment="1" applyProtection="1">
      <alignment horizontal="center" vertical="center" wrapText="1" shrinkToFit="1"/>
    </xf>
    <xf numFmtId="0" fontId="9" fillId="0" borderId="22" xfId="0" applyFont="1" applyFill="1" applyBorder="1" applyAlignment="1" applyProtection="1">
      <alignment horizontal="center" vertical="center" wrapText="1" shrinkToFit="1"/>
    </xf>
    <xf numFmtId="0" fontId="9" fillId="0" borderId="43" xfId="0" applyFont="1" applyFill="1" applyBorder="1" applyAlignment="1" applyProtection="1">
      <alignment horizontal="center" vertical="center" wrapText="1" shrinkToFit="1"/>
    </xf>
    <xf numFmtId="0" fontId="0" fillId="5" borderId="18" xfId="0" applyFill="1" applyBorder="1" applyAlignment="1" applyProtection="1">
      <alignment horizontal="left" vertical="center" wrapText="1"/>
    </xf>
    <xf numFmtId="0" fontId="5" fillId="0" borderId="39" xfId="0" applyFont="1" applyFill="1" applyBorder="1" applyAlignment="1" applyProtection="1">
      <alignment horizontal="center" vertical="center" shrinkToFit="1"/>
    </xf>
    <xf numFmtId="0" fontId="5" fillId="0" borderId="19" xfId="0" applyFont="1" applyFill="1" applyBorder="1" applyAlignment="1" applyProtection="1">
      <alignment horizontal="center" vertical="center" shrinkToFit="1"/>
    </xf>
    <xf numFmtId="191" fontId="9" fillId="0" borderId="76" xfId="0" applyNumberFormat="1" applyFont="1" applyFill="1" applyBorder="1" applyAlignment="1" applyProtection="1">
      <alignment horizontal="left" vertical="center" wrapText="1"/>
    </xf>
    <xf numFmtId="0" fontId="0" fillId="0" borderId="77" xfId="0" applyFill="1" applyBorder="1" applyAlignment="1" applyProtection="1">
      <alignment horizontal="left" vertical="center" wrapText="1"/>
    </xf>
    <xf numFmtId="0" fontId="8" fillId="0" borderId="41" xfId="0" applyFont="1" applyFill="1" applyBorder="1" applyAlignment="1" applyProtection="1">
      <alignment horizontal="center" vertical="center" shrinkToFit="1"/>
    </xf>
    <xf numFmtId="0" fontId="8" fillId="0" borderId="42" xfId="0" applyFont="1" applyFill="1" applyBorder="1" applyAlignment="1" applyProtection="1">
      <alignment horizontal="center" vertical="center" shrinkToFit="1"/>
    </xf>
    <xf numFmtId="0" fontId="8" fillId="0" borderId="22" xfId="0" applyFont="1" applyFill="1" applyBorder="1" applyAlignment="1" applyProtection="1">
      <alignment horizontal="center" vertical="center" shrinkToFit="1"/>
    </xf>
    <xf numFmtId="0" fontId="8" fillId="0" borderId="43" xfId="0" applyFont="1" applyFill="1" applyBorder="1" applyAlignment="1" applyProtection="1">
      <alignment horizontal="center" vertical="center" shrinkToFit="1"/>
    </xf>
    <xf numFmtId="0" fontId="0" fillId="5" borderId="27" xfId="0" applyFill="1" applyBorder="1" applyAlignment="1" applyProtection="1">
      <alignment horizontal="center" vertical="center" wrapText="1"/>
    </xf>
    <xf numFmtId="0" fontId="0" fillId="5" borderId="46" xfId="0" applyFill="1" applyBorder="1" applyAlignment="1" applyProtection="1">
      <alignment horizontal="center" vertical="center" wrapText="1"/>
    </xf>
    <xf numFmtId="0" fontId="0" fillId="5" borderId="22" xfId="0" applyFill="1" applyBorder="1" applyAlignment="1" applyProtection="1">
      <alignment horizontal="center" vertical="center" wrapText="1"/>
    </xf>
    <xf numFmtId="0" fontId="0" fillId="5" borderId="21" xfId="0" applyFill="1" applyBorder="1" applyAlignment="1" applyProtection="1">
      <alignment horizontal="center" vertical="center" wrapText="1"/>
    </xf>
    <xf numFmtId="0" fontId="0" fillId="5" borderId="34" xfId="0" applyFill="1" applyBorder="1" applyAlignment="1" applyProtection="1">
      <alignment horizontal="right" vertical="center" textRotation="255" wrapText="1"/>
    </xf>
    <xf numFmtId="0" fontId="0" fillId="5" borderId="6" xfId="0" applyFont="1" applyFill="1" applyBorder="1" applyAlignment="1" applyProtection="1">
      <alignment horizontal="left" vertical="center" wrapText="1"/>
    </xf>
    <xf numFmtId="180" fontId="9" fillId="0" borderId="35" xfId="0" applyNumberFormat="1" applyFont="1" applyFill="1" applyBorder="1" applyAlignment="1" applyProtection="1">
      <alignment horizontal="center" vertical="center" wrapText="1" shrinkToFit="1"/>
    </xf>
    <xf numFmtId="0" fontId="9" fillId="0" borderId="44" xfId="0" applyFont="1" applyFill="1" applyBorder="1" applyAlignment="1" applyProtection="1">
      <alignment horizontal="center" vertical="center" wrapText="1" shrinkToFit="1"/>
    </xf>
    <xf numFmtId="0" fontId="0" fillId="5" borderId="34" xfId="0" applyFill="1" applyBorder="1" applyAlignment="1" applyProtection="1">
      <alignment horizontal="center" vertical="center" wrapText="1"/>
    </xf>
    <xf numFmtId="180" fontId="9" fillId="0" borderId="28" xfId="0" applyNumberFormat="1" applyFont="1" applyFill="1" applyBorder="1" applyAlignment="1" applyProtection="1">
      <alignment horizontal="center" vertical="center" wrapText="1" shrinkToFit="1"/>
    </xf>
    <xf numFmtId="0" fontId="9" fillId="0" borderId="15" xfId="0" applyFont="1" applyFill="1" applyBorder="1" applyAlignment="1" applyProtection="1">
      <alignment horizontal="center" vertical="center" wrapText="1" shrinkToFit="1"/>
    </xf>
    <xf numFmtId="0" fontId="9" fillId="5" borderId="0" xfId="0" applyFont="1" applyFill="1" applyBorder="1" applyAlignment="1" applyProtection="1">
      <alignment horizontal="center" vertical="center" shrinkToFit="1"/>
    </xf>
    <xf numFmtId="0" fontId="9" fillId="5" borderId="10" xfId="0" applyFont="1" applyFill="1" applyBorder="1" applyAlignment="1" applyProtection="1">
      <alignment horizontal="center" vertical="center" shrinkToFit="1"/>
    </xf>
    <xf numFmtId="0" fontId="5" fillId="5" borderId="0" xfId="0" applyFont="1" applyFill="1" applyBorder="1" applyAlignment="1" applyProtection="1">
      <alignment horizontal="left" vertical="center" wrapText="1"/>
    </xf>
    <xf numFmtId="0" fontId="5" fillId="5" borderId="0" xfId="0" applyFont="1" applyFill="1" applyBorder="1" applyAlignment="1" applyProtection="1">
      <alignment vertical="center"/>
    </xf>
    <xf numFmtId="0" fontId="0" fillId="5" borderId="0" xfId="0" applyFill="1" applyBorder="1" applyAlignment="1" applyProtection="1">
      <alignment vertical="center"/>
    </xf>
    <xf numFmtId="38" fontId="5" fillId="5" borderId="0" xfId="2" applyFont="1" applyFill="1" applyBorder="1" applyAlignment="1" applyProtection="1">
      <alignment horizontal="center" vertical="center"/>
    </xf>
    <xf numFmtId="0" fontId="4" fillId="5" borderId="0" xfId="0" applyFont="1" applyFill="1" applyBorder="1" applyAlignment="1" applyProtection="1">
      <alignment horizontal="left" vertical="center" wrapText="1"/>
    </xf>
    <xf numFmtId="0" fontId="5" fillId="5" borderId="0" xfId="0" applyFont="1" applyFill="1" applyBorder="1" applyAlignment="1" applyProtection="1">
      <alignment vertical="center" wrapText="1"/>
    </xf>
    <xf numFmtId="0" fontId="0" fillId="5" borderId="0" xfId="0" applyFill="1" applyBorder="1" applyAlignment="1" applyProtection="1">
      <alignment vertical="center" wrapText="1"/>
    </xf>
    <xf numFmtId="186" fontId="5" fillId="4" borderId="80" xfId="0" applyNumberFormat="1" applyFont="1" applyFill="1" applyBorder="1" applyAlignment="1" applyProtection="1">
      <alignment horizontal="center" vertical="center" shrinkToFit="1"/>
      <protection locked="0"/>
    </xf>
    <xf numFmtId="186" fontId="5" fillId="4" borderId="68" xfId="0" applyNumberFormat="1" applyFont="1" applyFill="1" applyBorder="1" applyAlignment="1" applyProtection="1">
      <alignment horizontal="center" vertical="center" shrinkToFit="1"/>
      <protection locked="0"/>
    </xf>
    <xf numFmtId="186" fontId="5" fillId="4" borderId="81" xfId="0" applyNumberFormat="1" applyFont="1" applyFill="1" applyBorder="1" applyAlignment="1" applyProtection="1">
      <alignment horizontal="center" vertical="center" shrinkToFit="1"/>
      <protection locked="0"/>
    </xf>
    <xf numFmtId="179" fontId="5" fillId="4" borderId="80" xfId="0" applyNumberFormat="1" applyFont="1" applyFill="1" applyBorder="1" applyAlignment="1" applyProtection="1">
      <alignment horizontal="center" vertical="center" shrinkToFit="1"/>
      <protection locked="0"/>
    </xf>
    <xf numFmtId="179" fontId="5" fillId="4" borderId="82" xfId="0" applyNumberFormat="1" applyFont="1" applyFill="1" applyBorder="1" applyAlignment="1" applyProtection="1">
      <alignment horizontal="center" vertical="center" shrinkToFit="1"/>
      <protection locked="0"/>
    </xf>
    <xf numFmtId="0" fontId="5" fillId="0" borderId="72" xfId="0" applyFont="1" applyBorder="1" applyAlignment="1" applyProtection="1">
      <alignment horizontal="center" vertical="center" shrinkToFit="1"/>
    </xf>
    <xf numFmtId="0" fontId="5" fillId="0" borderId="79" xfId="0" applyFont="1" applyBorder="1" applyAlignment="1" applyProtection="1">
      <alignment horizontal="center" vertical="center" shrinkToFit="1"/>
    </xf>
    <xf numFmtId="0" fontId="12" fillId="8" borderId="16" xfId="0" applyFont="1" applyFill="1" applyBorder="1" applyAlignment="1" applyProtection="1">
      <alignment horizontal="center" vertical="center"/>
    </xf>
    <xf numFmtId="0" fontId="12" fillId="8" borderId="69" xfId="0" applyFont="1" applyFill="1" applyBorder="1" applyAlignment="1" applyProtection="1">
      <alignment horizontal="center" vertical="center"/>
    </xf>
    <xf numFmtId="0" fontId="12" fillId="8" borderId="70" xfId="0" applyFont="1" applyFill="1" applyBorder="1" applyAlignment="1" applyProtection="1">
      <alignment horizontal="center" vertical="center"/>
    </xf>
    <xf numFmtId="0" fontId="13" fillId="0" borderId="1" xfId="0" applyFont="1" applyBorder="1" applyAlignment="1" applyProtection="1">
      <alignment horizontal="center" vertical="center" shrinkToFit="1"/>
    </xf>
    <xf numFmtId="0" fontId="13" fillId="0" borderId="18" xfId="0" applyFont="1" applyBorder="1" applyAlignment="1" applyProtection="1">
      <alignment horizontal="center" vertical="center" shrinkToFit="1"/>
    </xf>
    <xf numFmtId="0" fontId="13" fillId="0" borderId="59" xfId="0" applyFont="1" applyBorder="1" applyAlignment="1" applyProtection="1">
      <alignment horizontal="center" vertical="center" shrinkToFit="1"/>
    </xf>
    <xf numFmtId="0" fontId="13" fillId="0" borderId="3" xfId="0" applyFont="1" applyBorder="1" applyAlignment="1" applyProtection="1">
      <alignment horizontal="center" vertical="center" shrinkToFit="1"/>
    </xf>
    <xf numFmtId="0" fontId="13" fillId="0" borderId="7" xfId="0" applyFont="1" applyBorder="1" applyAlignment="1" applyProtection="1">
      <alignment horizontal="center" vertical="center" shrinkToFit="1"/>
    </xf>
    <xf numFmtId="0" fontId="13" fillId="0" borderId="39" xfId="0" applyFont="1" applyBorder="1" applyAlignment="1" applyProtection="1">
      <alignment horizontal="center" vertical="center" shrinkToFit="1"/>
    </xf>
    <xf numFmtId="0" fontId="4" fillId="0" borderId="39" xfId="0" applyFont="1" applyBorder="1" applyAlignment="1" applyProtection="1">
      <alignment horizontal="center" vertical="center" shrinkToFit="1"/>
    </xf>
    <xf numFmtId="0" fontId="4" fillId="0" borderId="78" xfId="0" applyFont="1" applyBorder="1" applyAlignment="1" applyProtection="1">
      <alignment horizontal="center" vertical="center" shrinkToFit="1"/>
    </xf>
    <xf numFmtId="0" fontId="5" fillId="0" borderId="2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xf>
    <xf numFmtId="0" fontId="5" fillId="0" borderId="39"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13" fillId="0" borderId="6"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38" fontId="5" fillId="5" borderId="0" xfId="2" applyFont="1" applyFill="1" applyBorder="1" applyAlignment="1" applyProtection="1">
      <alignment horizontal="center" vertical="center" shrinkToFit="1"/>
    </xf>
    <xf numFmtId="0" fontId="5" fillId="5" borderId="0" xfId="0" applyFont="1" applyFill="1" applyBorder="1" applyAlignment="1" applyProtection="1">
      <alignment horizontal="left" vertical="center" shrinkToFit="1"/>
    </xf>
    <xf numFmtId="0" fontId="5" fillId="5" borderId="0" xfId="0" applyFont="1" applyFill="1" applyBorder="1" applyAlignment="1" applyProtection="1">
      <alignment horizontal="left" vertical="top" wrapText="1"/>
    </xf>
    <xf numFmtId="49" fontId="5" fillId="5" borderId="0" xfId="2" applyNumberFormat="1" applyFont="1" applyFill="1" applyBorder="1" applyAlignment="1" applyProtection="1">
      <alignment horizontal="left" vertical="top" wrapText="1"/>
    </xf>
    <xf numFmtId="49" fontId="30" fillId="0" borderId="1" xfId="2" applyNumberFormat="1" applyFont="1" applyBorder="1" applyAlignment="1" applyProtection="1">
      <alignment horizontal="left" vertical="center" wrapText="1"/>
    </xf>
    <xf numFmtId="49" fontId="30" fillId="0" borderId="18" xfId="2" applyNumberFormat="1" applyFont="1" applyBorder="1" applyAlignment="1" applyProtection="1">
      <alignment horizontal="left" vertical="center" wrapText="1"/>
    </xf>
    <xf numFmtId="49" fontId="30" fillId="0" borderId="59" xfId="2" applyNumberFormat="1" applyFont="1" applyBorder="1" applyAlignment="1" applyProtection="1">
      <alignment horizontal="left" vertical="center" wrapText="1"/>
    </xf>
    <xf numFmtId="0" fontId="4" fillId="4" borderId="3" xfId="0" applyFont="1" applyFill="1" applyBorder="1" applyAlignment="1" applyProtection="1">
      <alignment horizontal="center" vertical="center" shrinkToFit="1"/>
      <protection locked="0"/>
    </xf>
    <xf numFmtId="49" fontId="30" fillId="5" borderId="0" xfId="2" applyNumberFormat="1" applyFont="1" applyFill="1" applyBorder="1" applyAlignment="1" applyProtection="1">
      <alignment horizontal="left" vertical="top" wrapText="1"/>
    </xf>
    <xf numFmtId="0" fontId="5" fillId="0" borderId="69"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0" fillId="0" borderId="39" xfId="0" applyBorder="1" applyAlignment="1" applyProtection="1">
      <alignment horizontal="center" vertical="center" shrinkToFit="1"/>
    </xf>
    <xf numFmtId="0" fontId="0" fillId="0" borderId="78" xfId="0" applyBorder="1" applyAlignment="1" applyProtection="1">
      <alignment horizontal="center" vertical="center" shrinkToFit="1"/>
    </xf>
    <xf numFmtId="0" fontId="0" fillId="0" borderId="6" xfId="0" applyBorder="1" applyAlignment="1" applyProtection="1">
      <alignment horizontal="center" vertical="center" shrinkToFit="1"/>
    </xf>
    <xf numFmtId="0" fontId="0" fillId="0" borderId="8" xfId="0" applyBorder="1" applyAlignment="1" applyProtection="1">
      <alignment horizontal="center" vertical="center" shrinkToFit="1"/>
    </xf>
    <xf numFmtId="6" fontId="12" fillId="8" borderId="16" xfId="3" applyFont="1" applyFill="1" applyBorder="1" applyAlignment="1" applyProtection="1">
      <alignment horizontal="center" vertical="center"/>
    </xf>
    <xf numFmtId="6" fontId="12" fillId="8" borderId="69" xfId="3" applyFont="1" applyFill="1" applyBorder="1" applyAlignment="1" applyProtection="1">
      <alignment horizontal="center" vertical="center"/>
    </xf>
    <xf numFmtId="6" fontId="12" fillId="8" borderId="70" xfId="3" applyFont="1" applyFill="1" applyBorder="1" applyAlignment="1" applyProtection="1">
      <alignment horizontal="center" vertical="center"/>
    </xf>
    <xf numFmtId="0" fontId="5" fillId="0" borderId="16"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186" fontId="5" fillId="4" borderId="69" xfId="0" applyNumberFormat="1" applyFont="1" applyFill="1" applyBorder="1" applyAlignment="1" applyProtection="1">
      <alignment horizontal="center" vertical="center" shrinkToFit="1"/>
      <protection locked="0"/>
    </xf>
    <xf numFmtId="186" fontId="5" fillId="4" borderId="6" xfId="0" applyNumberFormat="1" applyFont="1" applyFill="1" applyBorder="1" applyAlignment="1" applyProtection="1">
      <alignment horizontal="center" vertical="center" shrinkToFit="1"/>
      <protection locked="0"/>
    </xf>
    <xf numFmtId="0" fontId="5" fillId="0" borderId="69" xfId="0" applyFont="1" applyBorder="1" applyAlignment="1" applyProtection="1">
      <alignment horizontal="center" vertical="center" wrapText="1" shrinkToFit="1"/>
    </xf>
    <xf numFmtId="186" fontId="5" fillId="4" borderId="79" xfId="0" applyNumberFormat="1" applyFont="1" applyFill="1" applyBorder="1" applyAlignment="1" applyProtection="1">
      <alignment horizontal="center" vertical="center" shrinkToFit="1"/>
      <protection locked="0"/>
    </xf>
    <xf numFmtId="0" fontId="0" fillId="0" borderId="3" xfId="0" applyBorder="1" applyAlignment="1" applyProtection="1">
      <alignment horizontal="center" vertical="center" shrinkToFit="1"/>
    </xf>
    <xf numFmtId="0" fontId="5" fillId="5" borderId="0" xfId="0" applyFont="1" applyFill="1" applyBorder="1" applyAlignment="1" applyProtection="1">
      <alignment horizontal="left" vertical="justify" wrapText="1"/>
    </xf>
    <xf numFmtId="0" fontId="28" fillId="5" borderId="0" xfId="0" applyFont="1" applyFill="1" applyBorder="1" applyAlignment="1" applyProtection="1">
      <alignment horizontal="left" vertical="justify" wrapText="1"/>
    </xf>
    <xf numFmtId="0" fontId="17" fillId="5" borderId="0" xfId="0" applyFont="1" applyFill="1" applyBorder="1" applyAlignment="1" applyProtection="1">
      <alignment horizontal="left" vertical="center" wrapText="1"/>
    </xf>
    <xf numFmtId="0" fontId="0" fillId="0" borderId="3" xfId="0" applyFont="1" applyBorder="1" applyAlignment="1" applyProtection="1">
      <alignment horizontal="center" vertical="center" shrinkToFit="1"/>
    </xf>
  </cellXfs>
  <cellStyles count="4">
    <cellStyle name="パーセント" xfId="1" builtinId="5"/>
    <cellStyle name="桁区切り" xfId="2" builtinId="6"/>
    <cellStyle name="通貨" xfId="3" builtinId="7"/>
    <cellStyle name="標準" xfId="0" builtinId="0"/>
  </cellStyles>
  <dxfs count="17">
    <dxf>
      <fill>
        <patternFill>
          <bgColor rgb="FFFFFF00"/>
        </patternFill>
      </fill>
    </dxf>
    <dxf>
      <fill>
        <patternFill>
          <bgColor rgb="FFFFFF00"/>
        </patternFill>
      </fill>
    </dxf>
    <dxf>
      <font>
        <color rgb="FFFF0000"/>
        <name val="ＭＳ Ｐゴシック"/>
        <scheme val="none"/>
      </font>
    </dxf>
    <dxf>
      <font>
        <color rgb="FFFF0000"/>
        <name val="ＭＳ Ｐゴシック"/>
        <scheme val="none"/>
      </font>
    </dxf>
    <dxf>
      <font>
        <color theme="1"/>
      </font>
      <fill>
        <patternFill>
          <bgColor rgb="FFCCFFFF"/>
        </patternFill>
      </fill>
      <border>
        <left style="thin">
          <color auto="1"/>
        </left>
        <right style="thin">
          <color auto="1"/>
        </right>
        <top style="thin">
          <color auto="1"/>
        </top>
        <bottom style="thin">
          <color auto="1"/>
        </bottom>
        <vertical/>
        <horizontal/>
      </border>
    </dxf>
    <dxf>
      <font>
        <color theme="1"/>
      </font>
      <border>
        <left style="thin">
          <color indexed="64"/>
        </left>
        <right style="thin">
          <color indexed="64"/>
        </right>
        <top style="thin">
          <color indexed="64"/>
        </top>
        <bottom style="thin">
          <color indexed="64"/>
        </bottom>
      </border>
    </dxf>
    <dxf>
      <font>
        <color theme="1"/>
      </font>
      <border>
        <left style="thin">
          <color indexed="64"/>
        </left>
        <right style="thin">
          <color indexed="64"/>
        </right>
        <top style="thin">
          <color indexed="64"/>
        </top>
        <bottom style="thin">
          <color indexed="64"/>
        </bottom>
      </border>
    </dxf>
    <dxf>
      <font>
        <color auto="1"/>
      </font>
      <border>
        <left style="thin">
          <color indexed="64"/>
        </left>
        <right style="thin">
          <color indexed="64"/>
        </right>
        <top style="thin">
          <color indexed="64"/>
        </top>
        <bottom style="thin">
          <color indexed="64"/>
        </bottom>
      </border>
    </dxf>
    <dxf>
      <font>
        <color auto="1"/>
      </font>
      <fill>
        <patternFill>
          <bgColor rgb="FFCCFFFF"/>
        </patternFill>
      </fill>
      <border>
        <left style="thin">
          <color indexed="64"/>
        </left>
        <right style="thin">
          <color indexed="64"/>
        </right>
        <top style="thin">
          <color indexed="64"/>
        </top>
        <bottom style="thin">
          <color indexed="64"/>
        </bottom>
      </border>
    </dxf>
    <dxf>
      <font>
        <strike val="0"/>
        <color theme="1"/>
      </font>
      <fill>
        <patternFill>
          <bgColor rgb="FFFFFF00"/>
        </patternFill>
      </fill>
    </dxf>
    <dxf>
      <font>
        <color theme="1"/>
      </font>
      <fill>
        <patternFill>
          <bgColor rgb="FFCCFFFF"/>
        </patternFill>
      </fill>
      <border>
        <left style="thin">
          <color indexed="64"/>
        </left>
        <right style="thin">
          <color indexed="64"/>
        </right>
        <top style="thin">
          <color indexed="64"/>
        </top>
        <bottom style="thin">
          <color indexed="64"/>
        </bottom>
      </border>
    </dxf>
    <dxf>
      <font>
        <strike val="0"/>
        <color theme="1"/>
      </font>
      <fill>
        <patternFill>
          <bgColor rgb="FFFFFF00"/>
        </patternFill>
      </fill>
    </dxf>
    <dxf>
      <font>
        <color rgb="FFFF0000"/>
      </font>
    </dxf>
    <dxf>
      <font>
        <color rgb="FFFF0000"/>
      </font>
    </dxf>
    <dxf>
      <font>
        <color rgb="FFFF0000"/>
        <name val="ＭＳ Ｐゴシック"/>
        <scheme val="none"/>
      </font>
    </dxf>
    <dxf>
      <font>
        <color rgb="FFFF0000"/>
        <name val="ＭＳ Ｐゴシック"/>
        <scheme val="none"/>
      </font>
    </dxf>
    <dxf>
      <fill>
        <patternFill>
          <bgColor rgb="FFCCFFFF"/>
        </patternFill>
      </fill>
    </dxf>
  </dxfs>
  <tableStyles count="0" defaultTableStyle="TableStyleMedium9"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8.emf"/><Relationship Id="rId1" Type="http://schemas.openxmlformats.org/officeDocument/2006/relationships/image" Target="../media/image4.jpeg"/><Relationship Id="rId5" Type="http://schemas.openxmlformats.org/officeDocument/2006/relationships/image" Target="../media/image7.emf"/><Relationship Id="rId4" Type="http://schemas.openxmlformats.org/officeDocument/2006/relationships/image" Target="../media/image5.emf"/></Relationships>
</file>

<file path=xl/drawings/_rels/drawing3.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5.emf"/><Relationship Id="rId1" Type="http://schemas.openxmlformats.org/officeDocument/2006/relationships/image" Target="../media/image1.emf"/><Relationship Id="rId5" Type="http://schemas.openxmlformats.org/officeDocument/2006/relationships/image" Target="../media/image4.jpeg"/><Relationship Id="rId4" Type="http://schemas.openxmlformats.org/officeDocument/2006/relationships/image" Target="../media/image7.emf"/></Relationships>
</file>

<file path=xl/drawings/_rels/drawing4.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4</xdr:col>
      <xdr:colOff>232002</xdr:colOff>
      <xdr:row>38</xdr:row>
      <xdr:rowOff>6803</xdr:rowOff>
    </xdr:from>
    <xdr:to>
      <xdr:col>6</xdr:col>
      <xdr:colOff>54837</xdr:colOff>
      <xdr:row>39</xdr:row>
      <xdr:rowOff>70076</xdr:rowOff>
    </xdr:to>
    <xdr:pic>
      <xdr:nvPicPr>
        <xdr:cNvPr id="15" name="図 20">
          <a:extLst>
            <a:ext uri="{FF2B5EF4-FFF2-40B4-BE49-F238E27FC236}">
              <a16:creationId xmlns=""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6640"/>
        <a:stretch>
          <a:fillRect/>
        </a:stretch>
      </xdr:blipFill>
      <xdr:spPr bwMode="auto">
        <a:xfrm>
          <a:off x="2102984" y="7473723"/>
          <a:ext cx="1413170" cy="4119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229621</xdr:colOff>
      <xdr:row>68</xdr:row>
      <xdr:rowOff>41500</xdr:rowOff>
    </xdr:from>
    <xdr:to>
      <xdr:col>4</xdr:col>
      <xdr:colOff>234943</xdr:colOff>
      <xdr:row>69</xdr:row>
      <xdr:rowOff>19049</xdr:rowOff>
    </xdr:to>
    <xdr:pic>
      <xdr:nvPicPr>
        <xdr:cNvPr id="16" name="図 21">
          <a:extLst>
            <a:ext uri="{FF2B5EF4-FFF2-40B4-BE49-F238E27FC236}">
              <a16:creationId xmlns=""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9827" r="39127"/>
        <a:stretch>
          <a:fillRect/>
        </a:stretch>
      </xdr:blipFill>
      <xdr:spPr bwMode="auto">
        <a:xfrm>
          <a:off x="505846" y="13405075"/>
          <a:ext cx="1443597" cy="415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223642</xdr:colOff>
      <xdr:row>59</xdr:row>
      <xdr:rowOff>35765</xdr:rowOff>
    </xdr:from>
    <xdr:to>
      <xdr:col>10</xdr:col>
      <xdr:colOff>208402</xdr:colOff>
      <xdr:row>62</xdr:row>
      <xdr:rowOff>140540</xdr:rowOff>
    </xdr:to>
    <xdr:pic>
      <xdr:nvPicPr>
        <xdr:cNvPr id="17" name="図 22">
          <a:extLst>
            <a:ext uri="{FF2B5EF4-FFF2-40B4-BE49-F238E27FC236}">
              <a16:creationId xmlns=""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5391"/>
        <a:stretch>
          <a:fillRect/>
        </a:stretch>
      </xdr:blipFill>
      <xdr:spPr bwMode="auto">
        <a:xfrm>
          <a:off x="597838" y="11236144"/>
          <a:ext cx="5650094" cy="6660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133348</xdr:colOff>
      <xdr:row>125</xdr:row>
      <xdr:rowOff>19049</xdr:rowOff>
    </xdr:from>
    <xdr:to>
      <xdr:col>5</xdr:col>
      <xdr:colOff>616311</xdr:colOff>
      <xdr:row>135</xdr:row>
      <xdr:rowOff>140549</xdr:rowOff>
    </xdr:to>
    <xdr:pic>
      <xdr:nvPicPr>
        <xdr:cNvPr id="18" name="図 13" descr="白紙.JPG">
          <a:extLst>
            <a:ext uri="{FF2B5EF4-FFF2-40B4-BE49-F238E27FC236}">
              <a16:creationId xmlns="" xmlns:a16="http://schemas.microsoft.com/office/drawing/2014/main" id="{00000000-0008-0000-0100-000012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3348" y="24907874"/>
          <a:ext cx="3026138" cy="18360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6</xdr:col>
      <xdr:colOff>19050</xdr:colOff>
      <xdr:row>125</xdr:row>
      <xdr:rowOff>20954</xdr:rowOff>
    </xdr:from>
    <xdr:to>
      <xdr:col>11</xdr:col>
      <xdr:colOff>278885</xdr:colOff>
      <xdr:row>135</xdr:row>
      <xdr:rowOff>142454</xdr:rowOff>
    </xdr:to>
    <xdr:pic>
      <xdr:nvPicPr>
        <xdr:cNvPr id="19" name="図 13" descr="白紙.JPG">
          <a:extLst>
            <a:ext uri="{FF2B5EF4-FFF2-40B4-BE49-F238E27FC236}">
              <a16:creationId xmlns="" xmlns:a16="http://schemas.microsoft.com/office/drawing/2014/main" id="{00000000-0008-0000-0100-000013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24225" y="24909779"/>
          <a:ext cx="3441185" cy="18360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3</xdr:col>
      <xdr:colOff>658666</xdr:colOff>
      <xdr:row>24</xdr:row>
      <xdr:rowOff>76230</xdr:rowOff>
    </xdr:from>
    <xdr:to>
      <xdr:col>7</xdr:col>
      <xdr:colOff>33970</xdr:colOff>
      <xdr:row>26</xdr:row>
      <xdr:rowOff>139787</xdr:rowOff>
    </xdr:to>
    <xdr:pic>
      <xdr:nvPicPr>
        <xdr:cNvPr id="20" name="図 19">
          <a:extLst>
            <a:ext uri="{FF2B5EF4-FFF2-40B4-BE49-F238E27FC236}">
              <a16:creationId xmlns="" xmlns:a16="http://schemas.microsoft.com/office/drawing/2014/main" id="{00000000-0008-0000-0100-000014000000}"/>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2647" r="32536"/>
        <a:stretch/>
      </xdr:blipFill>
      <xdr:spPr bwMode="auto">
        <a:xfrm>
          <a:off x="1832282" y="5042837"/>
          <a:ext cx="2243009" cy="43775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306162</xdr:colOff>
      <xdr:row>24</xdr:row>
      <xdr:rowOff>30617</xdr:rowOff>
    </xdr:from>
    <xdr:to>
      <xdr:col>3</xdr:col>
      <xdr:colOff>577810</xdr:colOff>
      <xdr:row>26</xdr:row>
      <xdr:rowOff>143006</xdr:rowOff>
    </xdr:to>
    <xdr:pic>
      <xdr:nvPicPr>
        <xdr:cNvPr id="21" name="図 20">
          <a:extLst>
            <a:ext uri="{FF2B5EF4-FFF2-40B4-BE49-F238E27FC236}">
              <a16:creationId xmlns="" xmlns:a16="http://schemas.microsoft.com/office/drawing/2014/main" id="{00000000-0008-0000-0100-000015000000}"/>
            </a:ext>
          </a:extLst>
        </xdr:cNvPr>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42794" r="42372"/>
        <a:stretch/>
      </xdr:blipFill>
      <xdr:spPr bwMode="auto">
        <a:xfrm>
          <a:off x="680358" y="4997224"/>
          <a:ext cx="1042493" cy="48658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189480</xdr:colOff>
      <xdr:row>91</xdr:row>
      <xdr:rowOff>289152</xdr:rowOff>
    </xdr:from>
    <xdr:to>
      <xdr:col>4</xdr:col>
      <xdr:colOff>110596</xdr:colOff>
      <xdr:row>93</xdr:row>
      <xdr:rowOff>242539</xdr:rowOff>
    </xdr:to>
    <xdr:pic>
      <xdr:nvPicPr>
        <xdr:cNvPr id="24" name="図 23">
          <a:extLst>
            <a:ext uri="{FF2B5EF4-FFF2-40B4-BE49-F238E27FC236}">
              <a16:creationId xmlns="" xmlns:a16="http://schemas.microsoft.com/office/drawing/2014/main" id="{00000000-0008-0000-0100-000018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827" r="39126"/>
        <a:stretch/>
      </xdr:blipFill>
      <xdr:spPr bwMode="auto">
        <a:xfrm>
          <a:off x="465705" y="17815152"/>
          <a:ext cx="1359391" cy="45821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750016</xdr:colOff>
      <xdr:row>110</xdr:row>
      <xdr:rowOff>73127</xdr:rowOff>
    </xdr:from>
    <xdr:to>
      <xdr:col>11</xdr:col>
      <xdr:colOff>257038</xdr:colOff>
      <xdr:row>121</xdr:row>
      <xdr:rowOff>23177</xdr:rowOff>
    </xdr:to>
    <xdr:pic>
      <xdr:nvPicPr>
        <xdr:cNvPr id="25" name="図 13" descr="白紙.JPG">
          <a:extLst>
            <a:ext uri="{FF2B5EF4-FFF2-40B4-BE49-F238E27FC236}">
              <a16:creationId xmlns="" xmlns:a16="http://schemas.microsoft.com/office/drawing/2014/main" id="{00000000-0008-0000-0100-00001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93191" y="22390202"/>
          <a:ext cx="3450372" cy="18360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0</xdr:col>
      <xdr:colOff>119216</xdr:colOff>
      <xdr:row>110</xdr:row>
      <xdr:rowOff>73128</xdr:rowOff>
    </xdr:from>
    <xdr:to>
      <xdr:col>5</xdr:col>
      <xdr:colOff>595466</xdr:colOff>
      <xdr:row>121</xdr:row>
      <xdr:rowOff>21563</xdr:rowOff>
    </xdr:to>
    <xdr:pic>
      <xdr:nvPicPr>
        <xdr:cNvPr id="26" name="図 13" descr="白紙.JPG">
          <a:extLst>
            <a:ext uri="{FF2B5EF4-FFF2-40B4-BE49-F238E27FC236}">
              <a16:creationId xmlns="" xmlns:a16="http://schemas.microsoft.com/office/drawing/2014/main" id="{00000000-0008-0000-0100-00001A000000}"/>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9216" y="22390203"/>
          <a:ext cx="3019425" cy="183438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323850</xdr:colOff>
      <xdr:row>38</xdr:row>
      <xdr:rowOff>123825</xdr:rowOff>
    </xdr:from>
    <xdr:to>
      <xdr:col>3</xdr:col>
      <xdr:colOff>488351</xdr:colOff>
      <xdr:row>39</xdr:row>
      <xdr:rowOff>2156</xdr:rowOff>
    </xdr:to>
    <xdr:pic>
      <xdr:nvPicPr>
        <xdr:cNvPr id="13" name="図 12">
          <a:extLst>
            <a:ext uri="{FF2B5EF4-FFF2-40B4-BE49-F238E27FC236}">
              <a16:creationId xmlns="" xmlns:a16="http://schemas.microsoft.com/office/drawing/2014/main" id="{00000000-0008-0000-0100-00000D000000}"/>
            </a:ext>
          </a:extLst>
        </xdr:cNvPr>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43943" r="44284" b="-38"/>
        <a:stretch/>
      </xdr:blipFill>
      <xdr:spPr bwMode="auto">
        <a:xfrm>
          <a:off x="1028700" y="7658100"/>
          <a:ext cx="631226" cy="22758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57</xdr:row>
      <xdr:rowOff>28574</xdr:rowOff>
    </xdr:from>
    <xdr:to>
      <xdr:col>6</xdr:col>
      <xdr:colOff>295650</xdr:colOff>
      <xdr:row>65</xdr:row>
      <xdr:rowOff>152174</xdr:rowOff>
    </xdr:to>
    <xdr:pic>
      <xdr:nvPicPr>
        <xdr:cNvPr id="46849" name="図 13" descr="白紙.JPG">
          <a:extLst>
            <a:ext uri="{FF2B5EF4-FFF2-40B4-BE49-F238E27FC236}">
              <a16:creationId xmlns="" xmlns:a16="http://schemas.microsoft.com/office/drawing/2014/main" id="{00000000-0008-0000-0200-000001B7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1553824"/>
          <a:ext cx="3096000" cy="18000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6</xdr:col>
      <xdr:colOff>403270</xdr:colOff>
      <xdr:row>57</xdr:row>
      <xdr:rowOff>28574</xdr:rowOff>
    </xdr:from>
    <xdr:to>
      <xdr:col>11</xdr:col>
      <xdr:colOff>536020</xdr:colOff>
      <xdr:row>65</xdr:row>
      <xdr:rowOff>152174</xdr:rowOff>
    </xdr:to>
    <xdr:pic>
      <xdr:nvPicPr>
        <xdr:cNvPr id="46850" name="図 13" descr="白紙.JPG">
          <a:extLst>
            <a:ext uri="{FF2B5EF4-FFF2-40B4-BE49-F238E27FC236}">
              <a16:creationId xmlns="" xmlns:a16="http://schemas.microsoft.com/office/drawing/2014/main" id="{00000000-0008-0000-0200-000002B7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8383" y="11553824"/>
          <a:ext cx="3075975" cy="18000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301849</xdr:colOff>
      <xdr:row>20</xdr:row>
      <xdr:rowOff>87199</xdr:rowOff>
    </xdr:from>
    <xdr:to>
      <xdr:col>4</xdr:col>
      <xdr:colOff>417394</xdr:colOff>
      <xdr:row>22</xdr:row>
      <xdr:rowOff>107323</xdr:rowOff>
    </xdr:to>
    <xdr:pic>
      <xdr:nvPicPr>
        <xdr:cNvPr id="14" name="図 13">
          <a:extLst>
            <a:ext uri="{FF2B5EF4-FFF2-40B4-BE49-F238E27FC236}">
              <a16:creationId xmlns="" xmlns:a16="http://schemas.microsoft.com/office/drawing/2014/main" id="{00000000-0008-0000-0200-00000E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7669" r="37428"/>
        <a:stretch/>
      </xdr:blipFill>
      <xdr:spPr bwMode="auto">
        <a:xfrm>
          <a:off x="623821" y="3172762"/>
          <a:ext cx="1671742" cy="47625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185032</xdr:colOff>
      <xdr:row>40</xdr:row>
      <xdr:rowOff>221356</xdr:rowOff>
    </xdr:from>
    <xdr:to>
      <xdr:col>6</xdr:col>
      <xdr:colOff>586747</xdr:colOff>
      <xdr:row>43</xdr:row>
      <xdr:rowOff>49489</xdr:rowOff>
    </xdr:to>
    <xdr:pic>
      <xdr:nvPicPr>
        <xdr:cNvPr id="16" name="図 15">
          <a:extLst>
            <a:ext uri="{FF2B5EF4-FFF2-40B4-BE49-F238E27FC236}">
              <a16:creationId xmlns="" xmlns:a16="http://schemas.microsoft.com/office/drawing/2014/main" id="{00000000-0008-0000-0200-000010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76640"/>
        <a:stretch/>
      </xdr:blipFill>
      <xdr:spPr bwMode="auto">
        <a:xfrm>
          <a:off x="2063201" y="7633416"/>
          <a:ext cx="1515201" cy="472077"/>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275018</xdr:colOff>
      <xdr:row>29</xdr:row>
      <xdr:rowOff>20124</xdr:rowOff>
    </xdr:from>
    <xdr:to>
      <xdr:col>5</xdr:col>
      <xdr:colOff>342847</xdr:colOff>
      <xdr:row>30</xdr:row>
      <xdr:rowOff>230129</xdr:rowOff>
    </xdr:to>
    <xdr:pic>
      <xdr:nvPicPr>
        <xdr:cNvPr id="17" name="図 16">
          <a:extLst>
            <a:ext uri="{FF2B5EF4-FFF2-40B4-BE49-F238E27FC236}">
              <a16:creationId xmlns="" xmlns:a16="http://schemas.microsoft.com/office/drawing/2014/main" id="{00000000-0008-0000-0200-000011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32647" r="32536"/>
        <a:stretch/>
      </xdr:blipFill>
      <xdr:spPr bwMode="auto">
        <a:xfrm>
          <a:off x="596990" y="5131427"/>
          <a:ext cx="2241139" cy="45819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228600</xdr:colOff>
      <xdr:row>41</xdr:row>
      <xdr:rowOff>76200</xdr:rowOff>
    </xdr:from>
    <xdr:to>
      <xdr:col>3</xdr:col>
      <xdr:colOff>326426</xdr:colOff>
      <xdr:row>42</xdr:row>
      <xdr:rowOff>75181</xdr:rowOff>
    </xdr:to>
    <xdr:pic>
      <xdr:nvPicPr>
        <xdr:cNvPr id="22" name="図 21">
          <a:extLst>
            <a:ext uri="{FF2B5EF4-FFF2-40B4-BE49-F238E27FC236}">
              <a16:creationId xmlns="" xmlns:a16="http://schemas.microsoft.com/office/drawing/2014/main" id="{00000000-0008-0000-0200-000016000000}"/>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43943" r="44284" b="-38"/>
        <a:stretch/>
      </xdr:blipFill>
      <xdr:spPr bwMode="auto">
        <a:xfrm>
          <a:off x="876300" y="7753350"/>
          <a:ext cx="631226" cy="22758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670404</xdr:colOff>
      <xdr:row>45</xdr:row>
      <xdr:rowOff>219075</xdr:rowOff>
    </xdr:from>
    <xdr:to>
      <xdr:col>6</xdr:col>
      <xdr:colOff>328230</xdr:colOff>
      <xdr:row>48</xdr:row>
      <xdr:rowOff>14876</xdr:rowOff>
    </xdr:to>
    <xdr:pic>
      <xdr:nvPicPr>
        <xdr:cNvPr id="9" name="図 8">
          <a:extLst>
            <a:ext uri="{FF2B5EF4-FFF2-40B4-BE49-F238E27FC236}">
              <a16:creationId xmlns="" xmlns:a16="http://schemas.microsoft.com/office/drawing/2014/main" id="{00000000-0008-0000-0300-000009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6640"/>
        <a:stretch/>
      </xdr:blipFill>
      <xdr:spPr bwMode="auto">
        <a:xfrm>
          <a:off x="1975329" y="8543925"/>
          <a:ext cx="1515201" cy="47207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288925</xdr:colOff>
      <xdr:row>34</xdr:row>
      <xdr:rowOff>7938</xdr:rowOff>
    </xdr:from>
    <xdr:to>
      <xdr:col>5</xdr:col>
      <xdr:colOff>334552</xdr:colOff>
      <xdr:row>35</xdr:row>
      <xdr:rowOff>275630</xdr:rowOff>
    </xdr:to>
    <xdr:pic>
      <xdr:nvPicPr>
        <xdr:cNvPr id="10" name="図 9">
          <a:extLst>
            <a:ext uri="{FF2B5EF4-FFF2-40B4-BE49-F238E27FC236}">
              <a16:creationId xmlns="" xmlns:a16="http://schemas.microsoft.com/office/drawing/2014/main" id="{00000000-0008-0000-03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2647" r="32536"/>
        <a:stretch/>
      </xdr:blipFill>
      <xdr:spPr bwMode="auto">
        <a:xfrm>
          <a:off x="612775" y="5989638"/>
          <a:ext cx="2236377" cy="458191"/>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349250</xdr:colOff>
      <xdr:row>17</xdr:row>
      <xdr:rowOff>15876</xdr:rowOff>
    </xdr:from>
    <xdr:to>
      <xdr:col>3</xdr:col>
      <xdr:colOff>279400</xdr:colOff>
      <xdr:row>19</xdr:row>
      <xdr:rowOff>157163</xdr:rowOff>
    </xdr:to>
    <xdr:pic>
      <xdr:nvPicPr>
        <xdr:cNvPr id="11" name="図 25">
          <a:extLst>
            <a:ext uri="{FF2B5EF4-FFF2-40B4-BE49-F238E27FC236}">
              <a16:creationId xmlns=""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43333" t="-2" r="42545" b="-50"/>
        <a:stretch>
          <a:fillRect/>
        </a:stretch>
      </xdr:blipFill>
      <xdr:spPr bwMode="auto">
        <a:xfrm>
          <a:off x="674688" y="2794001"/>
          <a:ext cx="91440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228600</xdr:colOff>
      <xdr:row>46</xdr:row>
      <xdr:rowOff>161925</xdr:rowOff>
    </xdr:from>
    <xdr:to>
      <xdr:col>3</xdr:col>
      <xdr:colOff>240701</xdr:colOff>
      <xdr:row>47</xdr:row>
      <xdr:rowOff>113281</xdr:rowOff>
    </xdr:to>
    <xdr:pic>
      <xdr:nvPicPr>
        <xdr:cNvPr id="12" name="図 11">
          <a:extLst>
            <a:ext uri="{FF2B5EF4-FFF2-40B4-BE49-F238E27FC236}">
              <a16:creationId xmlns="" xmlns:a16="http://schemas.microsoft.com/office/drawing/2014/main" id="{00000000-0008-0000-0300-00000C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3943" r="44284" b="-38"/>
        <a:stretch/>
      </xdr:blipFill>
      <xdr:spPr bwMode="auto">
        <a:xfrm>
          <a:off x="914400" y="8724900"/>
          <a:ext cx="631226" cy="227581"/>
        </a:xfrm>
        <a:prstGeom prst="rect">
          <a:avLst/>
        </a:prstGeom>
        <a:noFill/>
        <a:ln>
          <a:noFill/>
        </a:ln>
        <a:extLst>
          <a:ext uri="{53640926-AAD7-44D8-BBD7-CCE9431645EC}">
            <a14:shadowObscured xmlns:a14="http://schemas.microsoft.com/office/drawing/2010/main"/>
          </a:ext>
        </a:extLst>
      </xdr:spPr>
    </xdr:pic>
    <xdr:clientData/>
  </xdr:twoCellAnchor>
  <xdr:oneCellAnchor>
    <xdr:from>
      <xdr:col>0</xdr:col>
      <xdr:colOff>207689</xdr:colOff>
      <xdr:row>61</xdr:row>
      <xdr:rowOff>46201</xdr:rowOff>
    </xdr:from>
    <xdr:ext cx="3678949" cy="1959929"/>
    <xdr:pic>
      <xdr:nvPicPr>
        <xdr:cNvPr id="8" name="図 13" descr="白紙.JPG">
          <a:extLst>
            <a:ext uri="{FF2B5EF4-FFF2-40B4-BE49-F238E27FC236}">
              <a16:creationId xmlns="" xmlns:a16="http://schemas.microsoft.com/office/drawing/2014/main" id="{8C077FD7-9FDA-45F1-AE71-444AE576B9A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7689" y="11782753"/>
          <a:ext cx="3678949" cy="1959929"/>
        </a:xfrm>
        <a:prstGeom prst="rect">
          <a:avLst/>
        </a:prstGeom>
        <a:solidFill>
          <a:srgbClr val="00B0F0">
            <a:alpha val="61176"/>
          </a:srgbClr>
        </a:solidFill>
        <a:ln w="3175">
          <a:solidFill>
            <a:srgbClr val="000000"/>
          </a:solidFill>
          <a:miter lim="800000"/>
          <a:headEnd/>
          <a:tailEnd/>
        </a:ln>
      </xdr:spPr>
    </xdr:pic>
    <xdr:clientData fLocksWithSheet="0"/>
  </xdr:oneCellAnchor>
  <xdr:oneCellAnchor>
    <xdr:from>
      <xdr:col>0</xdr:col>
      <xdr:colOff>222796</xdr:colOff>
      <xdr:row>75</xdr:row>
      <xdr:rowOff>81892</xdr:rowOff>
    </xdr:from>
    <xdr:ext cx="3663842" cy="1971042"/>
    <xdr:pic>
      <xdr:nvPicPr>
        <xdr:cNvPr id="13" name="図 13" descr="白紙.JPG">
          <a:extLst>
            <a:ext uri="{FF2B5EF4-FFF2-40B4-BE49-F238E27FC236}">
              <a16:creationId xmlns="" xmlns:a16="http://schemas.microsoft.com/office/drawing/2014/main" id="{4CD2188A-BA0B-45C3-A1EF-6E7E2B0E1CA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2796" y="14314651"/>
          <a:ext cx="3663842" cy="1971042"/>
        </a:xfrm>
        <a:prstGeom prst="rect">
          <a:avLst/>
        </a:prstGeom>
        <a:solidFill>
          <a:srgbClr val="00B0F0">
            <a:alpha val="61176"/>
          </a:srgbClr>
        </a:solidFill>
        <a:ln w="3175">
          <a:solidFill>
            <a:srgbClr val="000000"/>
          </a:solidFill>
          <a:miter lim="800000"/>
          <a:headEnd/>
          <a:tailEnd/>
        </a:ln>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352425</xdr:colOff>
      <xdr:row>12</xdr:row>
      <xdr:rowOff>123825</xdr:rowOff>
    </xdr:from>
    <xdr:to>
      <xdr:col>2</xdr:col>
      <xdr:colOff>563880</xdr:colOff>
      <xdr:row>13</xdr:row>
      <xdr:rowOff>112395</xdr:rowOff>
    </xdr:to>
    <xdr:pic>
      <xdr:nvPicPr>
        <xdr:cNvPr id="4" name="図 3">
          <a:extLst>
            <a:ext uri="{FF2B5EF4-FFF2-40B4-BE49-F238E27FC236}">
              <a16:creationId xmlns="" xmlns:a16="http://schemas.microsoft.com/office/drawing/2014/main" id="{00000000-0008-0000-04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6041" r="44517"/>
        <a:stretch/>
      </xdr:blipFill>
      <xdr:spPr bwMode="auto">
        <a:xfrm>
          <a:off x="866775" y="2447925"/>
          <a:ext cx="611505" cy="22669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19050</xdr:colOff>
      <xdr:row>13</xdr:row>
      <xdr:rowOff>180975</xdr:rowOff>
    </xdr:from>
    <xdr:to>
      <xdr:col>3</xdr:col>
      <xdr:colOff>74930</xdr:colOff>
      <xdr:row>15</xdr:row>
      <xdr:rowOff>145415</xdr:rowOff>
    </xdr:to>
    <xdr:pic>
      <xdr:nvPicPr>
        <xdr:cNvPr id="5" name="図 4">
          <a:extLst>
            <a:ext uri="{FF2B5EF4-FFF2-40B4-BE49-F238E27FC236}">
              <a16:creationId xmlns="" xmlns:a16="http://schemas.microsoft.com/office/drawing/2014/main" id="{00000000-0008-0000-04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502" r="43901"/>
        <a:stretch/>
      </xdr:blipFill>
      <xdr:spPr bwMode="auto">
        <a:xfrm>
          <a:off x="933450" y="2743200"/>
          <a:ext cx="751205" cy="45974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14720</xdr:colOff>
      <xdr:row>35</xdr:row>
      <xdr:rowOff>129886</xdr:rowOff>
    </xdr:from>
    <xdr:to>
      <xdr:col>3</xdr:col>
      <xdr:colOff>296083</xdr:colOff>
      <xdr:row>36</xdr:row>
      <xdr:rowOff>212944</xdr:rowOff>
    </xdr:to>
    <xdr:pic>
      <xdr:nvPicPr>
        <xdr:cNvPr id="6" name="図 5">
          <a:extLst>
            <a:ext uri="{FF2B5EF4-FFF2-40B4-BE49-F238E27FC236}">
              <a16:creationId xmlns="" xmlns:a16="http://schemas.microsoft.com/office/drawing/2014/main" id="{00000000-0008-0000-0400-000006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4693" r="42178"/>
        <a:stretch/>
      </xdr:blipFill>
      <xdr:spPr bwMode="auto">
        <a:xfrm>
          <a:off x="929120" y="7197436"/>
          <a:ext cx="976688" cy="254508"/>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46"/>
  <sheetViews>
    <sheetView tabSelected="1" showWhiteSpace="0" view="pageBreakPreview" zoomScaleNormal="100" zoomScaleSheetLayoutView="100" workbookViewId="0">
      <selection activeCell="B3" sqref="B3:H4"/>
    </sheetView>
  </sheetViews>
  <sheetFormatPr defaultColWidth="9" defaultRowHeight="13.5"/>
  <cols>
    <col min="1" max="1" width="13" style="1" customWidth="1"/>
    <col min="2" max="2" width="12.5" style="1" customWidth="1"/>
    <col min="3" max="3" width="4.875" style="1" customWidth="1"/>
    <col min="4" max="4" width="6.125" style="1" customWidth="1"/>
    <col min="5" max="5" width="5.5" style="1" customWidth="1"/>
    <col min="6" max="6" width="6.5" style="1" customWidth="1"/>
    <col min="7" max="7" width="7.5" style="1" customWidth="1"/>
    <col min="8" max="8" width="10.5" style="1" customWidth="1"/>
    <col min="9" max="9" width="7" style="1" customWidth="1"/>
    <col min="10" max="10" width="8.5" style="1" customWidth="1"/>
    <col min="11" max="11" width="8.125" style="1" customWidth="1"/>
    <col min="12" max="12" width="3.5" style="1" customWidth="1"/>
    <col min="13" max="13" width="17.125" style="1" customWidth="1"/>
    <col min="14" max="14" width="19.875" style="1" customWidth="1"/>
    <col min="15" max="15" width="5.75" style="1" customWidth="1"/>
    <col min="16" max="16" width="13" style="1" customWidth="1"/>
    <col min="17" max="17" width="12.875" style="1" customWidth="1"/>
    <col min="18" max="16384" width="9" style="1"/>
  </cols>
  <sheetData>
    <row r="1" spans="1:13" ht="15" customHeight="1" thickBot="1">
      <c r="A1" s="269"/>
      <c r="B1" s="269"/>
      <c r="C1" s="269"/>
      <c r="D1" s="269"/>
      <c r="E1" s="269"/>
      <c r="F1" s="269"/>
      <c r="G1" s="270"/>
      <c r="H1" s="271"/>
      <c r="I1" s="270"/>
      <c r="J1" s="322"/>
      <c r="K1" s="322"/>
    </row>
    <row r="2" spans="1:13" ht="18.75" customHeight="1" thickBot="1">
      <c r="A2" s="333" t="s">
        <v>88</v>
      </c>
      <c r="B2" s="334"/>
      <c r="C2" s="334"/>
      <c r="D2" s="334"/>
      <c r="E2" s="334"/>
      <c r="F2" s="334"/>
      <c r="G2" s="334"/>
      <c r="H2" s="334"/>
      <c r="I2" s="334"/>
      <c r="J2" s="334"/>
      <c r="K2" s="335"/>
    </row>
    <row r="3" spans="1:13" ht="20.100000000000001" customHeight="1" thickTop="1">
      <c r="A3" s="336" t="s">
        <v>7</v>
      </c>
      <c r="B3" s="323" t="s">
        <v>264</v>
      </c>
      <c r="C3" s="324"/>
      <c r="D3" s="324"/>
      <c r="E3" s="324"/>
      <c r="F3" s="324"/>
      <c r="G3" s="324"/>
      <c r="H3" s="325"/>
      <c r="I3" s="178" t="s">
        <v>96</v>
      </c>
      <c r="J3" s="350"/>
      <c r="K3" s="351"/>
    </row>
    <row r="4" spans="1:13" ht="20.100000000000001" customHeight="1">
      <c r="A4" s="337"/>
      <c r="B4" s="326"/>
      <c r="C4" s="327"/>
      <c r="D4" s="327"/>
      <c r="E4" s="327"/>
      <c r="F4" s="327"/>
      <c r="G4" s="327"/>
      <c r="H4" s="328"/>
      <c r="I4" s="2" t="s">
        <v>14</v>
      </c>
      <c r="J4" s="352"/>
      <c r="K4" s="353"/>
    </row>
    <row r="5" spans="1:13" ht="27" customHeight="1">
      <c r="A5" s="254" t="s">
        <v>8</v>
      </c>
      <c r="B5" s="341"/>
      <c r="C5" s="342"/>
      <c r="D5" s="342"/>
      <c r="E5" s="342"/>
      <c r="F5" s="343"/>
      <c r="G5" s="357" t="s">
        <v>1</v>
      </c>
      <c r="H5" s="344"/>
      <c r="I5" s="345"/>
      <c r="J5" s="345"/>
      <c r="K5" s="346"/>
      <c r="M5" s="3"/>
    </row>
    <row r="6" spans="1:13" ht="27" customHeight="1" thickBot="1">
      <c r="A6" s="255" t="s">
        <v>0</v>
      </c>
      <c r="B6" s="354"/>
      <c r="C6" s="355"/>
      <c r="D6" s="355"/>
      <c r="E6" s="355"/>
      <c r="F6" s="356"/>
      <c r="G6" s="358"/>
      <c r="H6" s="347"/>
      <c r="I6" s="348"/>
      <c r="J6" s="348"/>
      <c r="K6" s="349"/>
      <c r="M6" s="3"/>
    </row>
    <row r="7" spans="1:13" ht="27" customHeight="1">
      <c r="A7" s="261" t="s">
        <v>2</v>
      </c>
      <c r="B7" s="338"/>
      <c r="C7" s="339"/>
      <c r="D7" s="340"/>
      <c r="E7" s="340"/>
      <c r="F7" s="340"/>
      <c r="G7" s="329" t="s">
        <v>15</v>
      </c>
      <c r="H7" s="364"/>
      <c r="I7" s="365"/>
      <c r="J7" s="365"/>
      <c r="K7" s="366"/>
    </row>
    <row r="8" spans="1:13" ht="20.100000000000001" customHeight="1">
      <c r="A8" s="262" t="s">
        <v>16</v>
      </c>
      <c r="B8" s="359"/>
      <c r="C8" s="360"/>
      <c r="D8" s="263" t="s">
        <v>35</v>
      </c>
      <c r="E8" s="331"/>
      <c r="F8" s="332"/>
      <c r="G8" s="330"/>
      <c r="H8" s="367"/>
      <c r="I8" s="368"/>
      <c r="J8" s="368"/>
      <c r="K8" s="369"/>
    </row>
    <row r="9" spans="1:13" ht="39" customHeight="1">
      <c r="A9" s="264" t="s">
        <v>17</v>
      </c>
      <c r="B9" s="361"/>
      <c r="C9" s="362"/>
      <c r="D9" s="362"/>
      <c r="E9" s="362"/>
      <c r="F9" s="362"/>
      <c r="G9" s="362"/>
      <c r="H9" s="362"/>
      <c r="I9" s="362"/>
      <c r="J9" s="362"/>
      <c r="K9" s="363"/>
    </row>
    <row r="10" spans="1:13" ht="20.100000000000001" customHeight="1">
      <c r="A10" s="385" t="s">
        <v>4</v>
      </c>
      <c r="B10" s="23" t="s">
        <v>43</v>
      </c>
      <c r="C10" s="396"/>
      <c r="D10" s="397"/>
      <c r="E10" s="24" t="s">
        <v>36</v>
      </c>
      <c r="F10" s="25"/>
      <c r="G10" s="24" t="s">
        <v>18</v>
      </c>
      <c r="H10" s="25"/>
      <c r="I10" s="26" t="s">
        <v>19</v>
      </c>
      <c r="J10" s="27" t="s">
        <v>10</v>
      </c>
      <c r="K10" s="28"/>
    </row>
    <row r="11" spans="1:13" ht="20.100000000000001" customHeight="1">
      <c r="A11" s="385"/>
      <c r="B11" s="4" t="s">
        <v>3</v>
      </c>
      <c r="C11" s="393" t="s">
        <v>265</v>
      </c>
      <c r="D11" s="394"/>
      <c r="E11" s="394"/>
      <c r="F11" s="395"/>
      <c r="G11" s="370"/>
      <c r="H11" s="371"/>
      <c r="I11" s="371"/>
      <c r="J11" s="371"/>
      <c r="K11" s="372"/>
    </row>
    <row r="12" spans="1:13" ht="20.100000000000001" customHeight="1" thickBot="1">
      <c r="A12" s="386"/>
      <c r="B12" s="256" t="s">
        <v>60</v>
      </c>
      <c r="C12" s="387" t="s">
        <v>265</v>
      </c>
      <c r="D12" s="388"/>
      <c r="E12" s="388"/>
      <c r="F12" s="256" t="s">
        <v>64</v>
      </c>
      <c r="G12" s="235" t="str">
        <f>IF($B$3="小型炊飯器",1,IF($B$3="立体炊飯器(2段)",2,IF($B$3="立体炊飯器(3段)",3,"")))</f>
        <v/>
      </c>
      <c r="H12" s="409" t="s">
        <v>248</v>
      </c>
      <c r="I12" s="410"/>
      <c r="J12" s="43"/>
      <c r="K12" s="44" t="s">
        <v>65</v>
      </c>
    </row>
    <row r="13" spans="1:13" ht="7.35" customHeight="1" thickBot="1">
      <c r="A13" s="378"/>
      <c r="B13" s="379"/>
      <c r="C13" s="379"/>
      <c r="D13" s="379"/>
      <c r="E13" s="379"/>
      <c r="F13" s="379"/>
      <c r="G13" s="379"/>
      <c r="H13" s="379"/>
      <c r="I13" s="379"/>
      <c r="J13" s="379"/>
      <c r="K13" s="379"/>
    </row>
    <row r="14" spans="1:13" ht="19.7" customHeight="1">
      <c r="A14" s="403" t="s">
        <v>185</v>
      </c>
      <c r="B14" s="375" t="s">
        <v>213</v>
      </c>
      <c r="C14" s="376"/>
      <c r="D14" s="377"/>
      <c r="E14" s="377"/>
      <c r="F14" s="377"/>
      <c r="G14" s="84"/>
      <c r="H14" s="85"/>
      <c r="I14" s="85"/>
      <c r="J14" s="85"/>
      <c r="K14" s="86"/>
    </row>
    <row r="15" spans="1:13" ht="24" customHeight="1">
      <c r="A15" s="404"/>
      <c r="B15" s="389"/>
      <c r="C15" s="411" t="s">
        <v>200</v>
      </c>
      <c r="D15" s="412"/>
      <c r="E15" s="412"/>
      <c r="F15" s="413"/>
      <c r="G15" s="265" t="s">
        <v>181</v>
      </c>
      <c r="H15" s="239" t="str">
        <f>IF(AND('1.定格エネルギー消費量'!I71&lt;&gt;"",'1.定格エネルギー消費量'!I71&lt;='1.定格エネルギー消費量'!F73,'1.定格エネルギー消費量'!I71&gt;='1.定格エネルギー消費量'!H73,'1.定格エネルギー消費量'!I68&lt;&gt;""),'1.定格エネルギー消費量'!I68,"")</f>
        <v/>
      </c>
      <c r="I15" s="40" t="s">
        <v>30</v>
      </c>
      <c r="J15" s="434" t="s">
        <v>228</v>
      </c>
      <c r="K15" s="435"/>
      <c r="M15" s="171"/>
    </row>
    <row r="16" spans="1:13" ht="24" customHeight="1">
      <c r="A16" s="404"/>
      <c r="B16" s="390"/>
      <c r="C16" s="382" t="s">
        <v>201</v>
      </c>
      <c r="D16" s="383"/>
      <c r="E16" s="383"/>
      <c r="F16" s="384"/>
      <c r="G16" s="246" t="s">
        <v>182</v>
      </c>
      <c r="H16" s="240" t="str">
        <f>IF(AND('1.定格エネルギー消費量'!I95&lt;&gt;"",'1.定格エネルギー消費量'!I95&lt;='1.定格エネルギー消費量'!F97,'1.定格エネルギー消費量'!I95&gt;='1.定格エネルギー消費量'!H97,'1.定格エネルギー消費量'!I92&lt;&gt;""),'1.定格エネルギー消費量'!I92,"")</f>
        <v/>
      </c>
      <c r="I16" s="247" t="s">
        <v>48</v>
      </c>
      <c r="J16" s="446" t="str">
        <f>"　許容差 "&amp;"+"&amp;'1.定格エネルギー消費量'!F97&amp;"%、 "&amp;'1.定格エネルギー消費量'!H97&amp;"%"</f>
        <v>　許容差 +25%、 -25%</v>
      </c>
      <c r="K16" s="447"/>
    </row>
    <row r="17" spans="1:15" ht="12" customHeight="1">
      <c r="A17" s="404"/>
      <c r="B17" s="380" t="s">
        <v>214</v>
      </c>
      <c r="C17" s="398" t="s">
        <v>50</v>
      </c>
      <c r="D17" s="399"/>
      <c r="E17" s="399"/>
      <c r="F17" s="400"/>
      <c r="G17" s="391" t="s">
        <v>183</v>
      </c>
      <c r="H17" s="373" t="str">
        <f>'2.熱効率'!$J$46</f>
        <v/>
      </c>
      <c r="I17" s="444" t="s">
        <v>5</v>
      </c>
      <c r="J17" s="448"/>
      <c r="K17" s="449"/>
    </row>
    <row r="18" spans="1:15" ht="12" customHeight="1">
      <c r="A18" s="404"/>
      <c r="B18" s="381"/>
      <c r="C18" s="381"/>
      <c r="D18" s="401"/>
      <c r="E18" s="401"/>
      <c r="F18" s="402"/>
      <c r="G18" s="392"/>
      <c r="H18" s="374"/>
      <c r="I18" s="445"/>
      <c r="J18" s="450"/>
      <c r="K18" s="451"/>
    </row>
    <row r="19" spans="1:15" ht="23.25" customHeight="1">
      <c r="A19" s="404"/>
      <c r="B19" s="380" t="s">
        <v>215</v>
      </c>
      <c r="C19" s="417"/>
      <c r="D19" s="432"/>
      <c r="E19" s="432"/>
      <c r="F19" s="433"/>
      <c r="G19" s="236" t="s">
        <v>229</v>
      </c>
      <c r="H19" s="266"/>
      <c r="I19" s="267"/>
      <c r="J19" s="267"/>
      <c r="K19" s="268"/>
    </row>
    <row r="20" spans="1:15" ht="12" customHeight="1">
      <c r="A20" s="404"/>
      <c r="B20" s="380" t="s">
        <v>216</v>
      </c>
      <c r="C20" s="417"/>
      <c r="D20" s="418"/>
      <c r="E20" s="418"/>
      <c r="F20" s="419"/>
      <c r="G20" s="391" t="s">
        <v>184</v>
      </c>
      <c r="H20" s="436" t="str">
        <f>+'4.調理能力'!I30</f>
        <v/>
      </c>
      <c r="I20" s="357" t="s">
        <v>66</v>
      </c>
      <c r="J20" s="439"/>
      <c r="K20" s="440"/>
    </row>
    <row r="21" spans="1:15" ht="12" customHeight="1">
      <c r="A21" s="404"/>
      <c r="B21" s="420"/>
      <c r="C21" s="421"/>
      <c r="D21" s="421"/>
      <c r="E21" s="421"/>
      <c r="F21" s="422"/>
      <c r="G21" s="392"/>
      <c r="H21" s="437"/>
      <c r="I21" s="438"/>
      <c r="J21" s="441"/>
      <c r="K21" s="442"/>
    </row>
    <row r="22" spans="1:15" ht="22.7" customHeight="1">
      <c r="A22" s="404"/>
      <c r="B22" s="380" t="s">
        <v>217</v>
      </c>
      <c r="C22" s="417"/>
      <c r="D22" s="443"/>
      <c r="E22" s="443"/>
      <c r="F22" s="443"/>
      <c r="G22" s="87"/>
      <c r="H22" s="230"/>
      <c r="I22" s="88"/>
      <c r="J22" s="89"/>
      <c r="K22" s="90"/>
    </row>
    <row r="23" spans="1:15" ht="24" customHeight="1">
      <c r="A23" s="404"/>
      <c r="B23" s="423"/>
      <c r="C23" s="424" t="s">
        <v>29</v>
      </c>
      <c r="D23" s="424"/>
      <c r="E23" s="425" t="s">
        <v>49</v>
      </c>
      <c r="F23" s="425"/>
      <c r="G23" s="237" t="s">
        <v>229</v>
      </c>
      <c r="H23" s="231"/>
      <c r="I23" s="182"/>
      <c r="J23" s="182"/>
      <c r="K23" s="183"/>
    </row>
    <row r="24" spans="1:15" ht="24" customHeight="1">
      <c r="A24" s="404"/>
      <c r="B24" s="423"/>
      <c r="C24" s="424"/>
      <c r="D24" s="424"/>
      <c r="E24" s="426" t="s">
        <v>80</v>
      </c>
      <c r="F24" s="426"/>
      <c r="G24" s="179"/>
      <c r="H24" s="232"/>
      <c r="I24" s="180"/>
      <c r="J24" s="180"/>
      <c r="K24" s="181"/>
    </row>
    <row r="25" spans="1:15" ht="24" customHeight="1">
      <c r="A25" s="404"/>
      <c r="B25" s="423"/>
      <c r="C25" s="424" t="s">
        <v>31</v>
      </c>
      <c r="D25" s="424"/>
      <c r="E25" s="405" t="s">
        <v>226</v>
      </c>
      <c r="F25" s="406"/>
      <c r="G25" s="80" t="s">
        <v>132</v>
      </c>
      <c r="H25" s="239" t="str">
        <f>+'5.エネルギー消費量 '!I20</f>
        <v/>
      </c>
      <c r="I25" s="45" t="s">
        <v>11</v>
      </c>
      <c r="J25" s="427"/>
      <c r="K25" s="428"/>
    </row>
    <row r="26" spans="1:15" ht="24" customHeight="1">
      <c r="A26" s="404"/>
      <c r="B26" s="423"/>
      <c r="C26" s="424"/>
      <c r="D26" s="424"/>
      <c r="E26" s="407"/>
      <c r="F26" s="408"/>
      <c r="G26" s="81" t="s">
        <v>133</v>
      </c>
      <c r="H26" s="241" t="str">
        <f>+'5.エネルギー消費量 '!I22</f>
        <v/>
      </c>
      <c r="I26" s="38" t="s">
        <v>76</v>
      </c>
      <c r="J26" s="414" t="s">
        <v>225</v>
      </c>
      <c r="K26" s="415"/>
    </row>
    <row r="27" spans="1:15" ht="24" customHeight="1">
      <c r="A27" s="404"/>
      <c r="B27" s="423"/>
      <c r="C27" s="424"/>
      <c r="D27" s="424"/>
      <c r="E27" s="452" t="s">
        <v>81</v>
      </c>
      <c r="F27" s="453"/>
      <c r="G27" s="81" t="s">
        <v>134</v>
      </c>
      <c r="H27" s="241" t="str">
        <f>'5.エネルギー消費量 '!I27</f>
        <v/>
      </c>
      <c r="I27" s="38" t="s">
        <v>11</v>
      </c>
      <c r="J27" s="416"/>
      <c r="K27" s="415"/>
    </row>
    <row r="28" spans="1:15" ht="24" customHeight="1">
      <c r="A28" s="404"/>
      <c r="B28" s="423"/>
      <c r="C28" s="424"/>
      <c r="D28" s="424"/>
      <c r="E28" s="454"/>
      <c r="F28" s="455"/>
      <c r="G28" s="81" t="s">
        <v>135</v>
      </c>
      <c r="H28" s="241" t="str">
        <f>+'5.エネルギー消費量 '!I29</f>
        <v/>
      </c>
      <c r="I28" s="38" t="s">
        <v>76</v>
      </c>
      <c r="J28" s="414" t="s">
        <v>77</v>
      </c>
      <c r="K28" s="415"/>
    </row>
    <row r="29" spans="1:15" ht="24" customHeight="1">
      <c r="A29" s="404"/>
      <c r="B29" s="423"/>
      <c r="C29" s="424" t="s">
        <v>82</v>
      </c>
      <c r="D29" s="424"/>
      <c r="E29" s="425" t="s">
        <v>83</v>
      </c>
      <c r="F29" s="425"/>
      <c r="G29" s="237" t="s">
        <v>229</v>
      </c>
      <c r="H29" s="231"/>
      <c r="I29" s="182"/>
      <c r="J29" s="182"/>
      <c r="K29" s="183"/>
    </row>
    <row r="30" spans="1:15" ht="24" customHeight="1">
      <c r="A30" s="404"/>
      <c r="B30" s="423"/>
      <c r="C30" s="424"/>
      <c r="D30" s="424"/>
      <c r="E30" s="426" t="s">
        <v>84</v>
      </c>
      <c r="F30" s="426"/>
      <c r="G30" s="179"/>
      <c r="H30" s="232"/>
      <c r="I30" s="180"/>
      <c r="J30" s="180"/>
      <c r="K30" s="181"/>
      <c r="M30" s="1" t="s">
        <v>85</v>
      </c>
    </row>
    <row r="31" spans="1:15" ht="24" customHeight="1">
      <c r="A31" s="404"/>
      <c r="B31" s="423"/>
      <c r="C31" s="424" t="s">
        <v>227</v>
      </c>
      <c r="D31" s="424"/>
      <c r="E31" s="425" t="s">
        <v>83</v>
      </c>
      <c r="F31" s="425"/>
      <c r="G31" s="82" t="s">
        <v>136</v>
      </c>
      <c r="H31" s="243" t="str">
        <f>+'5.エネルギー消費量 '!I41</f>
        <v/>
      </c>
      <c r="I31" s="45" t="s">
        <v>44</v>
      </c>
      <c r="J31" s="458" t="str">
        <f>"調理回数 "&amp;TEXT(+'5.エネルギー消費量 '!I40,"0")&amp;"回/日"</f>
        <v>調理回数 1回/日</v>
      </c>
      <c r="K31" s="459"/>
      <c r="M31" s="46" t="s">
        <v>86</v>
      </c>
      <c r="N31" s="46">
        <f>+'5.エネルギー消費量 '!I40</f>
        <v>1</v>
      </c>
      <c r="O31" s="47" t="s">
        <v>26</v>
      </c>
    </row>
    <row r="32" spans="1:15" ht="24" customHeight="1" thickBot="1">
      <c r="A32" s="404"/>
      <c r="B32" s="456"/>
      <c r="C32" s="457"/>
      <c r="D32" s="457"/>
      <c r="E32" s="460" t="s">
        <v>84</v>
      </c>
      <c r="F32" s="460"/>
      <c r="G32" s="83" t="s">
        <v>137</v>
      </c>
      <c r="H32" s="244" t="str">
        <f>'5.エネルギー消費量 '!I45</f>
        <v/>
      </c>
      <c r="I32" s="39" t="s">
        <v>44</v>
      </c>
      <c r="J32" s="461" t="str">
        <f>"調理回数 "&amp;TEXT(+'5.エネルギー消費量 '!I44,"0")&amp;"回/日"</f>
        <v>調理回数 1回/日</v>
      </c>
      <c r="K32" s="462"/>
      <c r="M32" s="46" t="s">
        <v>87</v>
      </c>
      <c r="N32" s="46">
        <f>+'5.エネルギー消費量 '!I44</f>
        <v>1</v>
      </c>
      <c r="O32" s="47" t="s">
        <v>26</v>
      </c>
    </row>
    <row r="33" spans="1:11" ht="15" customHeight="1">
      <c r="A33" s="429" t="s">
        <v>47</v>
      </c>
      <c r="B33" s="29"/>
      <c r="C33" s="30"/>
      <c r="D33" s="30"/>
      <c r="E33" s="30"/>
      <c r="F33" s="30"/>
      <c r="G33" s="30"/>
      <c r="H33" s="30"/>
      <c r="I33" s="30"/>
      <c r="J33" s="30"/>
      <c r="K33" s="31"/>
    </row>
    <row r="34" spans="1:11" ht="15" customHeight="1">
      <c r="A34" s="430"/>
      <c r="B34" s="32"/>
      <c r="C34" s="33"/>
      <c r="D34" s="33"/>
      <c r="E34" s="33"/>
      <c r="F34" s="33"/>
      <c r="G34" s="33"/>
      <c r="H34" s="33"/>
      <c r="I34" s="33"/>
      <c r="J34" s="33"/>
      <c r="K34" s="34"/>
    </row>
    <row r="35" spans="1:11" ht="15" customHeight="1">
      <c r="A35" s="430"/>
      <c r="B35" s="32"/>
      <c r="C35" s="33"/>
      <c r="D35" s="33"/>
      <c r="E35" s="33"/>
      <c r="F35" s="33"/>
      <c r="G35" s="33"/>
      <c r="H35" s="33"/>
      <c r="I35" s="33"/>
      <c r="J35" s="33"/>
      <c r="K35" s="34"/>
    </row>
    <row r="36" spans="1:11" ht="15" customHeight="1">
      <c r="A36" s="430"/>
      <c r="B36" s="32"/>
      <c r="C36" s="33"/>
      <c r="D36" s="33"/>
      <c r="E36" s="33"/>
      <c r="F36" s="33"/>
      <c r="G36" s="33"/>
      <c r="H36" s="33"/>
      <c r="I36" s="33"/>
      <c r="J36" s="33"/>
      <c r="K36" s="34"/>
    </row>
    <row r="37" spans="1:11" ht="15" customHeight="1">
      <c r="A37" s="430"/>
      <c r="B37" s="32"/>
      <c r="C37" s="33"/>
      <c r="D37" s="33"/>
      <c r="E37" s="33"/>
      <c r="F37" s="33"/>
      <c r="G37" s="33"/>
      <c r="H37" s="33"/>
      <c r="I37" s="33"/>
      <c r="J37" s="33"/>
      <c r="K37" s="34"/>
    </row>
    <row r="38" spans="1:11" ht="15" customHeight="1">
      <c r="A38" s="430"/>
      <c r="B38" s="32"/>
      <c r="C38" s="33"/>
      <c r="D38" s="33"/>
      <c r="E38" s="33"/>
      <c r="F38" s="33"/>
      <c r="G38" s="33"/>
      <c r="H38" s="33"/>
      <c r="I38" s="33"/>
      <c r="J38" s="33"/>
      <c r="K38" s="34"/>
    </row>
    <row r="39" spans="1:11" ht="15" customHeight="1">
      <c r="A39" s="430"/>
      <c r="B39" s="32"/>
      <c r="C39" s="33"/>
      <c r="D39" s="33"/>
      <c r="E39" s="33"/>
      <c r="F39" s="33"/>
      <c r="G39" s="33"/>
      <c r="H39" s="33"/>
      <c r="I39" s="33"/>
      <c r="J39" s="33"/>
      <c r="K39" s="34"/>
    </row>
    <row r="40" spans="1:11" ht="12.6" customHeight="1" thickBot="1">
      <c r="A40" s="431"/>
      <c r="B40" s="35"/>
      <c r="C40" s="36"/>
      <c r="D40" s="36"/>
      <c r="E40" s="36"/>
      <c r="F40" s="36"/>
      <c r="G40" s="36"/>
      <c r="H40" s="36"/>
      <c r="I40" s="36"/>
      <c r="J40" s="36"/>
      <c r="K40" s="37"/>
    </row>
    <row r="41" spans="1:11" ht="9" customHeight="1"/>
    <row r="42" spans="1:11" ht="15" customHeight="1"/>
    <row r="43" spans="1:11" ht="15" customHeight="1"/>
    <row r="44" spans="1:11" ht="15" customHeight="1"/>
    <row r="45" spans="1:11" ht="15" customHeight="1"/>
    <row r="46" spans="1:11" ht="15" customHeight="1"/>
  </sheetData>
  <sheetProtection password="CC9A" sheet="1" objects="1" scenarios="1" formatCells="0" formatRows="0" insertRows="0" deleteRows="0"/>
  <mergeCells count="64">
    <mergeCell ref="E30:F30"/>
    <mergeCell ref="C31:D32"/>
    <mergeCell ref="E31:F31"/>
    <mergeCell ref="J31:K31"/>
    <mergeCell ref="E32:F32"/>
    <mergeCell ref="J32:K32"/>
    <mergeCell ref="A33:A40"/>
    <mergeCell ref="B19:F19"/>
    <mergeCell ref="J15:K15"/>
    <mergeCell ref="G20:G21"/>
    <mergeCell ref="H20:H21"/>
    <mergeCell ref="I20:I21"/>
    <mergeCell ref="J20:K21"/>
    <mergeCell ref="B22:F22"/>
    <mergeCell ref="I17:I18"/>
    <mergeCell ref="J16:K16"/>
    <mergeCell ref="J17:K18"/>
    <mergeCell ref="E27:F28"/>
    <mergeCell ref="B29:B32"/>
    <mergeCell ref="C29:D30"/>
    <mergeCell ref="E29:F29"/>
    <mergeCell ref="J28:K28"/>
    <mergeCell ref="E25:F26"/>
    <mergeCell ref="H12:I12"/>
    <mergeCell ref="C15:F15"/>
    <mergeCell ref="J26:K26"/>
    <mergeCell ref="J27:K27"/>
    <mergeCell ref="B20:F21"/>
    <mergeCell ref="B23:B28"/>
    <mergeCell ref="C23:D24"/>
    <mergeCell ref="E23:F23"/>
    <mergeCell ref="E24:F24"/>
    <mergeCell ref="C25:D28"/>
    <mergeCell ref="J25:K25"/>
    <mergeCell ref="B9:K9"/>
    <mergeCell ref="H7:K8"/>
    <mergeCell ref="G11:K11"/>
    <mergeCell ref="H17:H18"/>
    <mergeCell ref="B14:F14"/>
    <mergeCell ref="A13:K13"/>
    <mergeCell ref="B17:B18"/>
    <mergeCell ref="C16:F16"/>
    <mergeCell ref="A10:A12"/>
    <mergeCell ref="C12:E12"/>
    <mergeCell ref="B15:B16"/>
    <mergeCell ref="G17:G18"/>
    <mergeCell ref="C11:F11"/>
    <mergeCell ref="C10:D10"/>
    <mergeCell ref="C17:F18"/>
    <mergeCell ref="A14:A32"/>
    <mergeCell ref="J1:K1"/>
    <mergeCell ref="B3:H4"/>
    <mergeCell ref="G7:G8"/>
    <mergeCell ref="E8:F8"/>
    <mergeCell ref="A2:K2"/>
    <mergeCell ref="A3:A4"/>
    <mergeCell ref="B7:F7"/>
    <mergeCell ref="B5:F5"/>
    <mergeCell ref="H5:K6"/>
    <mergeCell ref="J3:K3"/>
    <mergeCell ref="J4:K4"/>
    <mergeCell ref="B6:F6"/>
    <mergeCell ref="G5:G6"/>
    <mergeCell ref="B8:C8"/>
  </mergeCells>
  <phoneticPr fontId="3"/>
  <conditionalFormatting sqref="G12">
    <cfRule type="expression" dxfId="16" priority="3" stopIfTrue="1">
      <formula>$B$3="立体炊飯器"</formula>
    </cfRule>
  </conditionalFormatting>
  <conditionalFormatting sqref="J32:K32">
    <cfRule type="expression" dxfId="15" priority="2" stopIfTrue="1">
      <formula>$N$32&lt;&gt;1</formula>
    </cfRule>
  </conditionalFormatting>
  <conditionalFormatting sqref="J31:K31">
    <cfRule type="expression" dxfId="14" priority="1" stopIfTrue="1">
      <formula>$N$31&lt;&gt;1</formula>
    </cfRule>
  </conditionalFormatting>
  <dataValidations count="4">
    <dataValidation type="list" allowBlank="1" showInputMessage="1" showErrorMessage="1" sqref="R12:R13">
      <formula1>"選択してください,食材を用いた試験,食材を水に置き換えた試験"</formula1>
    </dataValidation>
    <dataValidation type="list" allowBlank="1" showInputMessage="1" showErrorMessage="1" sqref="B3:H4">
      <formula1>"立体炊飯器、小型炊飯器(選択してください),立体炊飯器(3段),立体炊飯器(2段),小型炊飯器"</formula1>
    </dataValidation>
    <dataValidation type="list" allowBlank="1" showInputMessage="1" showErrorMessage="1" sqref="C12">
      <formula1>"選択してください,13A,LPG"</formula1>
    </dataValidation>
    <dataValidation type="list" allowBlank="1" showInputMessage="1" showErrorMessage="1" sqref="C11:F11">
      <formula1>"選択してください,電源無し,100V,200V"</formula1>
    </dataValidation>
  </dataValidations>
  <pageMargins left="0.78740157480314965" right="0.51181102362204722" top="0.59055118110236227" bottom="0.59055118110236227" header="0.19685039370078741" footer="0.19685039370078741"/>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63"/>
  <sheetViews>
    <sheetView view="pageBreakPreview" zoomScaleNormal="100" zoomScaleSheetLayoutView="100" workbookViewId="0">
      <selection activeCell="C5" sqref="C5:E5"/>
    </sheetView>
  </sheetViews>
  <sheetFormatPr defaultColWidth="9" defaultRowHeight="13.5"/>
  <cols>
    <col min="1" max="2" width="3.5" style="1" customWidth="1"/>
    <col min="3" max="3" width="6.125" style="1" customWidth="1"/>
    <col min="4" max="4" width="9.125" style="1" customWidth="1"/>
    <col min="5" max="5" width="10.875" style="1" customWidth="1"/>
    <col min="6" max="6" width="10" style="1" customWidth="1"/>
    <col min="7" max="7" width="7.5" style="1" customWidth="1"/>
    <col min="8" max="8" width="8.25" style="1" customWidth="1"/>
    <col min="9" max="9" width="11.125" style="1" customWidth="1"/>
    <col min="10" max="10" width="7.5" style="1" customWidth="1"/>
    <col min="11" max="11" width="7.125" style="1" customWidth="1"/>
    <col min="12" max="12" width="4.875" style="1" customWidth="1"/>
    <col min="13" max="13" width="0.125" style="1" hidden="1" customWidth="1"/>
    <col min="14" max="14" width="9" style="1"/>
    <col min="15" max="15" width="18.75" style="1" customWidth="1"/>
    <col min="16" max="16384" width="9" style="1"/>
  </cols>
  <sheetData>
    <row r="1" spans="1:15" ht="16.149999999999999" customHeight="1" thickBot="1"/>
    <row r="2" spans="1:15" s="7" customFormat="1" ht="18.75" customHeight="1">
      <c r="A2" s="479" t="s">
        <v>90</v>
      </c>
      <c r="B2" s="480"/>
      <c r="C2" s="480"/>
      <c r="D2" s="480"/>
      <c r="E2" s="480"/>
      <c r="F2" s="480"/>
      <c r="G2" s="480"/>
      <c r="H2" s="480"/>
      <c r="I2" s="480"/>
      <c r="J2" s="480"/>
      <c r="K2" s="480"/>
      <c r="L2" s="481"/>
    </row>
    <row r="3" spans="1:15" s="7" customFormat="1" ht="28.5" customHeight="1">
      <c r="A3" s="490" t="s">
        <v>131</v>
      </c>
      <c r="B3" s="491"/>
      <c r="C3" s="482" t="str">
        <f>表紙!$B$3&amp;"  （１．定格エネルギー消費量）"</f>
        <v>立体炊飯器、小型炊飯器(選択してください)  （１．定格エネルギー消費量）</v>
      </c>
      <c r="D3" s="483"/>
      <c r="E3" s="483"/>
      <c r="F3" s="483"/>
      <c r="G3" s="483"/>
      <c r="H3" s="483"/>
      <c r="I3" s="483"/>
      <c r="J3" s="484"/>
      <c r="K3" s="485" t="str">
        <f xml:space="preserve"> IF(表紙!$C$12="選択してください","","ガス種："&amp;表紙!$C$12)</f>
        <v/>
      </c>
      <c r="L3" s="486"/>
    </row>
    <row r="4" spans="1:15" s="7" customFormat="1" ht="18" customHeight="1" thickBot="1">
      <c r="A4" s="492" t="s">
        <v>230</v>
      </c>
      <c r="B4" s="493"/>
      <c r="C4" s="487" t="str">
        <f>IF(表紙!$B$6=0,"",表紙!$B$6)</f>
        <v/>
      </c>
      <c r="D4" s="487"/>
      <c r="E4" s="488"/>
      <c r="F4" s="488"/>
      <c r="G4" s="488"/>
      <c r="H4" s="245" t="s">
        <v>1</v>
      </c>
      <c r="I4" s="488" t="str">
        <f>IF(表紙!$H$5=0,"",表紙!$H$5)</f>
        <v/>
      </c>
      <c r="J4" s="488"/>
      <c r="K4" s="488"/>
      <c r="L4" s="489"/>
    </row>
    <row r="5" spans="1:15" s="7" customFormat="1" ht="18" customHeight="1" thickBot="1">
      <c r="A5" s="477" t="s">
        <v>20</v>
      </c>
      <c r="B5" s="478"/>
      <c r="C5" s="472"/>
      <c r="D5" s="473"/>
      <c r="E5" s="474"/>
      <c r="F5" s="253" t="s">
        <v>21</v>
      </c>
      <c r="G5" s="188"/>
      <c r="H5" s="253" t="s">
        <v>37</v>
      </c>
      <c r="I5" s="188"/>
      <c r="J5" s="253" t="s">
        <v>9</v>
      </c>
      <c r="K5" s="475"/>
      <c r="L5" s="476"/>
    </row>
    <row r="6" spans="1:15" s="7" customFormat="1" ht="6" customHeight="1">
      <c r="A6" s="62"/>
      <c r="B6" s="57"/>
      <c r="C6" s="57"/>
      <c r="D6" s="57"/>
      <c r="E6" s="57"/>
      <c r="F6" s="57"/>
      <c r="G6" s="57"/>
      <c r="H6" s="57"/>
      <c r="I6" s="57"/>
      <c r="J6" s="57"/>
      <c r="K6" s="57"/>
      <c r="L6" s="63"/>
    </row>
    <row r="7" spans="1:15" s="7" customFormat="1" ht="15" customHeight="1">
      <c r="A7" s="62"/>
      <c r="B7" s="465" t="s">
        <v>212</v>
      </c>
      <c r="C7" s="465"/>
      <c r="D7" s="465"/>
      <c r="E7" s="465"/>
      <c r="F7" s="465"/>
      <c r="G7" s="465"/>
      <c r="H7" s="465"/>
      <c r="I7" s="465"/>
      <c r="J7" s="465"/>
      <c r="K7" s="465"/>
      <c r="L7" s="124"/>
      <c r="M7" s="63"/>
    </row>
    <row r="8" spans="1:15" s="7" customFormat="1" ht="15" customHeight="1">
      <c r="A8" s="62"/>
      <c r="B8" s="465"/>
      <c r="C8" s="465"/>
      <c r="D8" s="465"/>
      <c r="E8" s="465"/>
      <c r="F8" s="465"/>
      <c r="G8" s="465"/>
      <c r="H8" s="465"/>
      <c r="I8" s="465"/>
      <c r="J8" s="465"/>
      <c r="K8" s="465"/>
      <c r="L8" s="124"/>
      <c r="M8" s="57"/>
    </row>
    <row r="9" spans="1:15" s="7" customFormat="1" ht="15" customHeight="1">
      <c r="A9" s="62"/>
      <c r="B9" s="465"/>
      <c r="C9" s="465"/>
      <c r="D9" s="465"/>
      <c r="E9" s="465"/>
      <c r="F9" s="465"/>
      <c r="G9" s="465"/>
      <c r="H9" s="465"/>
      <c r="I9" s="465"/>
      <c r="J9" s="465"/>
      <c r="K9" s="465"/>
      <c r="L9" s="124"/>
      <c r="M9" s="57"/>
    </row>
    <row r="10" spans="1:15" s="7" customFormat="1" ht="9.4" customHeight="1">
      <c r="A10" s="62"/>
      <c r="B10" s="251"/>
      <c r="C10" s="57"/>
      <c r="D10" s="250"/>
      <c r="E10" s="250"/>
      <c r="F10" s="250"/>
      <c r="G10" s="250"/>
      <c r="H10" s="250"/>
      <c r="I10" s="250"/>
      <c r="J10" s="250"/>
      <c r="K10" s="57"/>
      <c r="L10" s="63"/>
      <c r="O10" s="64"/>
    </row>
    <row r="11" spans="1:15" s="7" customFormat="1" ht="15" customHeight="1">
      <c r="A11" s="62"/>
      <c r="B11" s="96" t="s">
        <v>218</v>
      </c>
      <c r="C11" s="57"/>
      <c r="D11" s="57"/>
      <c r="E11" s="57"/>
      <c r="F11" s="57"/>
      <c r="G11" s="57"/>
      <c r="H11" s="57"/>
      <c r="I11" s="57"/>
      <c r="J11" s="57"/>
      <c r="K11" s="57"/>
      <c r="L11" s="70"/>
    </row>
    <row r="12" spans="1:15" s="7" customFormat="1" ht="19.899999999999999" customHeight="1">
      <c r="A12" s="62"/>
      <c r="B12" s="57"/>
      <c r="C12" s="501" t="s">
        <v>244</v>
      </c>
      <c r="D12" s="501"/>
      <c r="E12" s="501"/>
      <c r="F12" s="501"/>
      <c r="G12" s="501"/>
      <c r="H12" s="501"/>
      <c r="I12" s="501"/>
      <c r="J12" s="501"/>
      <c r="K12" s="501"/>
      <c r="L12" s="63"/>
    </row>
    <row r="13" spans="1:15" s="7" customFormat="1" ht="19.899999999999999" customHeight="1">
      <c r="A13" s="48"/>
      <c r="B13" s="49"/>
      <c r="C13" s="501"/>
      <c r="D13" s="501"/>
      <c r="E13" s="501"/>
      <c r="F13" s="501"/>
      <c r="G13" s="501"/>
      <c r="H13" s="501"/>
      <c r="I13" s="501"/>
      <c r="J13" s="501"/>
      <c r="K13" s="501"/>
      <c r="L13" s="63"/>
    </row>
    <row r="14" spans="1:15" s="7" customFormat="1" ht="19.899999999999999" customHeight="1">
      <c r="A14" s="48"/>
      <c r="B14" s="49"/>
      <c r="C14" s="501"/>
      <c r="D14" s="501"/>
      <c r="E14" s="501"/>
      <c r="F14" s="501"/>
      <c r="G14" s="501"/>
      <c r="H14" s="501"/>
      <c r="I14" s="501"/>
      <c r="J14" s="501"/>
      <c r="K14" s="501"/>
      <c r="L14" s="63"/>
    </row>
    <row r="15" spans="1:15" s="7" customFormat="1" ht="19.899999999999999" customHeight="1">
      <c r="A15" s="48"/>
      <c r="B15" s="49"/>
      <c r="C15" s="501"/>
      <c r="D15" s="501"/>
      <c r="E15" s="501"/>
      <c r="F15" s="501"/>
      <c r="G15" s="501"/>
      <c r="H15" s="501"/>
      <c r="I15" s="501"/>
      <c r="J15" s="501"/>
      <c r="K15" s="501"/>
      <c r="L15" s="63"/>
    </row>
    <row r="16" spans="1:15" s="7" customFormat="1" ht="22.5" customHeight="1">
      <c r="A16" s="48"/>
      <c r="B16" s="49"/>
      <c r="C16" s="501"/>
      <c r="D16" s="501"/>
      <c r="E16" s="501"/>
      <c r="F16" s="501"/>
      <c r="G16" s="501"/>
      <c r="H16" s="501"/>
      <c r="I16" s="501"/>
      <c r="J16" s="501"/>
      <c r="K16" s="501"/>
      <c r="L16" s="63"/>
    </row>
    <row r="17" spans="1:15" s="7" customFormat="1" ht="15.6" customHeight="1">
      <c r="A17" s="55"/>
      <c r="B17" s="56"/>
      <c r="C17" s="50"/>
      <c r="D17" s="56"/>
      <c r="E17" s="50"/>
      <c r="F17" s="50"/>
      <c r="G17" s="56"/>
      <c r="H17" s="69"/>
      <c r="I17" s="54"/>
      <c r="J17" s="50"/>
      <c r="K17" s="50"/>
      <c r="L17" s="70"/>
      <c r="M17" s="1"/>
    </row>
    <row r="18" spans="1:15" s="7" customFormat="1" ht="15.6" customHeight="1">
      <c r="A18" s="62"/>
      <c r="B18" s="96" t="s">
        <v>219</v>
      </c>
      <c r="C18" s="57"/>
      <c r="D18" s="57"/>
      <c r="E18" s="57"/>
      <c r="F18" s="57"/>
      <c r="G18" s="57"/>
      <c r="H18" s="57"/>
      <c r="I18" s="57"/>
      <c r="J18" s="57"/>
      <c r="K18" s="57"/>
      <c r="L18" s="63"/>
    </row>
    <row r="19" spans="1:15" s="7" customFormat="1" ht="18.75" customHeight="1">
      <c r="A19" s="62"/>
      <c r="B19" s="57"/>
      <c r="C19" s="502" t="s">
        <v>220</v>
      </c>
      <c r="D19" s="502"/>
      <c r="E19" s="502"/>
      <c r="F19" s="502"/>
      <c r="G19" s="502"/>
      <c r="H19" s="502"/>
      <c r="I19" s="502"/>
      <c r="J19" s="502"/>
      <c r="K19" s="502"/>
      <c r="L19" s="63"/>
    </row>
    <row r="20" spans="1:15" s="7" customFormat="1" ht="18.75" customHeight="1">
      <c r="A20" s="62"/>
      <c r="B20" s="57"/>
      <c r="C20" s="502"/>
      <c r="D20" s="502"/>
      <c r="E20" s="502"/>
      <c r="F20" s="502"/>
      <c r="G20" s="502"/>
      <c r="H20" s="502"/>
      <c r="I20" s="502"/>
      <c r="J20" s="502"/>
      <c r="K20" s="502"/>
      <c r="L20" s="63"/>
    </row>
    <row r="21" spans="1:15" s="7" customFormat="1" ht="8.25" customHeight="1">
      <c r="A21" s="62"/>
      <c r="B21" s="57"/>
      <c r="C21" s="272"/>
      <c r="D21" s="272"/>
      <c r="E21" s="272"/>
      <c r="F21" s="272"/>
      <c r="G21" s="272"/>
      <c r="H21" s="272"/>
      <c r="I21" s="272"/>
      <c r="J21" s="272"/>
      <c r="K21" s="272"/>
      <c r="L21" s="273"/>
      <c r="O21" s="64"/>
    </row>
    <row r="22" spans="1:15" s="7" customFormat="1" ht="21" customHeight="1">
      <c r="A22" s="62"/>
      <c r="B22" s="57"/>
      <c r="C22" s="503" t="s">
        <v>138</v>
      </c>
      <c r="D22" s="504"/>
      <c r="E22" s="504"/>
      <c r="F22" s="504"/>
      <c r="G22" s="504"/>
      <c r="H22" s="504"/>
      <c r="I22" s="505"/>
      <c r="J22" s="506" t="s">
        <v>266</v>
      </c>
      <c r="K22" s="506"/>
      <c r="L22" s="273"/>
      <c r="O22" s="64"/>
    </row>
    <row r="23" spans="1:15" s="7" customFormat="1" ht="18.75" customHeight="1">
      <c r="A23" s="62"/>
      <c r="B23" s="57"/>
      <c r="C23" s="272"/>
      <c r="D23" s="272"/>
      <c r="E23" s="272"/>
      <c r="F23" s="272"/>
      <c r="G23" s="272"/>
      <c r="H23" s="272"/>
      <c r="I23" s="272"/>
      <c r="J23" s="272"/>
      <c r="K23" s="272"/>
      <c r="L23" s="273"/>
      <c r="O23" s="64"/>
    </row>
    <row r="24" spans="1:15" s="7" customFormat="1" ht="15.6" customHeight="1">
      <c r="A24" s="65" t="s">
        <v>97</v>
      </c>
      <c r="B24" s="66" t="s">
        <v>98</v>
      </c>
      <c r="C24" s="250"/>
      <c r="D24" s="250"/>
      <c r="E24" s="250"/>
      <c r="F24" s="250"/>
      <c r="G24" s="250"/>
      <c r="H24" s="272"/>
      <c r="I24" s="272"/>
      <c r="J24" s="272"/>
      <c r="K24" s="272"/>
      <c r="L24" s="273"/>
      <c r="O24" s="64"/>
    </row>
    <row r="25" spans="1:15" s="7" customFormat="1" ht="15.6" customHeight="1">
      <c r="A25" s="62"/>
      <c r="B25" s="57"/>
      <c r="C25" s="274"/>
      <c r="D25" s="56"/>
      <c r="E25" s="274"/>
      <c r="F25" s="274"/>
      <c r="G25" s="274"/>
      <c r="H25" s="274"/>
      <c r="I25" s="274"/>
      <c r="J25" s="274"/>
      <c r="K25" s="274"/>
      <c r="L25" s="63"/>
      <c r="O25" s="64"/>
    </row>
    <row r="26" spans="1:15" s="7" customFormat="1" ht="15.6" customHeight="1">
      <c r="A26" s="62"/>
      <c r="B26" s="57"/>
      <c r="C26" s="274"/>
      <c r="D26" s="274"/>
      <c r="E26" s="274"/>
      <c r="F26" s="274"/>
      <c r="G26" s="274"/>
      <c r="H26" s="274"/>
      <c r="I26" s="274"/>
      <c r="J26" s="274"/>
      <c r="K26" s="274"/>
      <c r="L26" s="63"/>
      <c r="O26" s="64"/>
    </row>
    <row r="27" spans="1:15" s="7" customFormat="1" ht="15.6" customHeight="1">
      <c r="A27" s="62"/>
      <c r="B27" s="57"/>
      <c r="C27" s="274"/>
      <c r="D27" s="274"/>
      <c r="E27" s="274"/>
      <c r="F27" s="274"/>
      <c r="G27" s="274"/>
      <c r="H27" s="274"/>
      <c r="I27" s="274"/>
      <c r="J27" s="274"/>
      <c r="K27" s="274"/>
      <c r="L27" s="63"/>
      <c r="O27" s="64"/>
    </row>
    <row r="28" spans="1:15" s="7" customFormat="1" ht="16.5" customHeight="1">
      <c r="A28" s="62"/>
      <c r="B28" s="57"/>
      <c r="C28" s="275" t="s">
        <v>99</v>
      </c>
      <c r="D28" s="97"/>
      <c r="E28" s="97"/>
      <c r="F28" s="276"/>
      <c r="G28" s="276"/>
      <c r="H28" s="277" t="s">
        <v>100</v>
      </c>
      <c r="I28" s="192"/>
      <c r="J28" s="274" t="s">
        <v>101</v>
      </c>
      <c r="K28" s="463" t="s">
        <v>33</v>
      </c>
      <c r="L28" s="464"/>
      <c r="O28" s="64"/>
    </row>
    <row r="29" spans="1:15" s="7" customFormat="1" ht="16.5" customHeight="1">
      <c r="A29" s="62"/>
      <c r="B29" s="57"/>
      <c r="C29" s="278" t="s">
        <v>102</v>
      </c>
      <c r="D29" s="97"/>
      <c r="E29" s="97"/>
      <c r="F29" s="279"/>
      <c r="G29" s="276"/>
      <c r="H29" s="277" t="s">
        <v>103</v>
      </c>
      <c r="I29" s="193"/>
      <c r="J29" s="280" t="s">
        <v>139</v>
      </c>
      <c r="K29" s="463" t="s">
        <v>34</v>
      </c>
      <c r="L29" s="464"/>
      <c r="O29" s="64"/>
    </row>
    <row r="30" spans="1:15" s="7" customFormat="1" ht="16.5" customHeight="1">
      <c r="A30" s="62"/>
      <c r="B30" s="57"/>
      <c r="C30" s="278" t="s">
        <v>104</v>
      </c>
      <c r="D30" s="97"/>
      <c r="E30" s="97"/>
      <c r="F30" s="97"/>
      <c r="G30" s="276"/>
      <c r="H30" s="277" t="s">
        <v>105</v>
      </c>
      <c r="I30" s="194"/>
      <c r="J30" s="280" t="s">
        <v>106</v>
      </c>
      <c r="K30" s="67" t="s">
        <v>41</v>
      </c>
      <c r="L30" s="63"/>
      <c r="O30" s="64"/>
    </row>
    <row r="31" spans="1:15" s="7" customFormat="1" ht="16.5" customHeight="1">
      <c r="A31" s="62"/>
      <c r="B31" s="57"/>
      <c r="C31" s="278" t="s">
        <v>107</v>
      </c>
      <c r="D31" s="97"/>
      <c r="E31" s="97"/>
      <c r="F31" s="97"/>
      <c r="G31" s="97"/>
      <c r="H31" s="277" t="s">
        <v>108</v>
      </c>
      <c r="I31" s="195"/>
      <c r="J31" s="280" t="s">
        <v>109</v>
      </c>
      <c r="K31" s="463" t="s">
        <v>32</v>
      </c>
      <c r="L31" s="464"/>
      <c r="O31" s="64"/>
    </row>
    <row r="32" spans="1:15" s="7" customFormat="1" ht="16.5" customHeight="1">
      <c r="A32" s="62"/>
      <c r="B32" s="57"/>
      <c r="C32" s="278" t="s">
        <v>110</v>
      </c>
      <c r="D32" s="97"/>
      <c r="E32" s="97"/>
      <c r="F32" s="97"/>
      <c r="G32" s="97"/>
      <c r="H32" s="277" t="s">
        <v>111</v>
      </c>
      <c r="I32" s="196"/>
      <c r="J32" s="280" t="s">
        <v>112</v>
      </c>
      <c r="K32" s="463" t="s">
        <v>33</v>
      </c>
      <c r="L32" s="464"/>
      <c r="O32" s="64"/>
    </row>
    <row r="33" spans="1:16" s="7" customFormat="1" ht="16.5" customHeight="1">
      <c r="A33" s="62"/>
      <c r="B33" s="57"/>
      <c r="C33" s="281" t="s">
        <v>113</v>
      </c>
      <c r="D33" s="97"/>
      <c r="E33" s="97"/>
      <c r="F33" s="97"/>
      <c r="G33" s="97"/>
      <c r="H33" s="277" t="s">
        <v>114</v>
      </c>
      <c r="I33" s="196"/>
      <c r="J33" s="280" t="s">
        <v>112</v>
      </c>
      <c r="K33" s="463" t="s">
        <v>33</v>
      </c>
      <c r="L33" s="464"/>
      <c r="O33" s="64"/>
    </row>
    <row r="34" spans="1:16" s="7" customFormat="1" ht="16.5" customHeight="1">
      <c r="A34" s="62"/>
      <c r="B34" s="57"/>
      <c r="C34" s="281" t="s">
        <v>115</v>
      </c>
      <c r="D34" s="97"/>
      <c r="E34" s="97"/>
      <c r="F34" s="97"/>
      <c r="G34" s="97"/>
      <c r="H34" s="277" t="s">
        <v>116</v>
      </c>
      <c r="I34" s="282" t="str">
        <f>IF(COUNTBLANK(I28:I33)=0,IF(I36="乾　式","0.00",10^(7.203-1735.74/(I31+234))),"")</f>
        <v/>
      </c>
      <c r="J34" s="280" t="s">
        <v>112</v>
      </c>
      <c r="K34" s="463" t="s">
        <v>33</v>
      </c>
      <c r="L34" s="464"/>
      <c r="O34" s="64"/>
    </row>
    <row r="35" spans="1:16" s="7" customFormat="1" ht="5.25" customHeight="1">
      <c r="A35" s="62"/>
      <c r="B35" s="57"/>
      <c r="C35" s="283"/>
      <c r="D35" s="284"/>
      <c r="E35" s="284"/>
      <c r="F35" s="284"/>
      <c r="G35" s="284"/>
      <c r="H35" s="277"/>
      <c r="I35" s="285"/>
      <c r="J35" s="280"/>
      <c r="K35" s="248"/>
      <c r="L35" s="249"/>
      <c r="O35" s="64"/>
    </row>
    <row r="36" spans="1:16" s="7" customFormat="1" ht="17.25" customHeight="1">
      <c r="A36" s="62"/>
      <c r="B36" s="57"/>
      <c r="C36" s="49" t="s">
        <v>242</v>
      </c>
      <c r="D36" s="57"/>
      <c r="E36" s="53"/>
      <c r="F36" s="8"/>
      <c r="G36" s="284"/>
      <c r="H36" s="274"/>
      <c r="I36" s="291" t="s">
        <v>267</v>
      </c>
      <c r="J36" s="280"/>
      <c r="K36" s="274"/>
      <c r="L36" s="63"/>
      <c r="O36" s="64"/>
    </row>
    <row r="37" spans="1:16" s="7" customFormat="1" ht="17.25" customHeight="1">
      <c r="A37" s="62"/>
      <c r="B37" s="57"/>
      <c r="C37" s="251" t="s">
        <v>186</v>
      </c>
      <c r="D37" s="251"/>
      <c r="E37" s="251"/>
      <c r="F37" s="251"/>
      <c r="G37" s="251"/>
      <c r="H37" s="251"/>
      <c r="I37" s="251"/>
      <c r="J37" s="274"/>
      <c r="K37" s="286"/>
      <c r="L37" s="68"/>
      <c r="O37" s="64"/>
    </row>
    <row r="38" spans="1:16" s="7" customFormat="1" ht="17.25" customHeight="1">
      <c r="A38" s="62"/>
      <c r="B38" s="57"/>
      <c r="C38" s="251" t="s">
        <v>187</v>
      </c>
      <c r="D38" s="251"/>
      <c r="E38" s="251"/>
      <c r="F38" s="251"/>
      <c r="G38" s="251"/>
      <c r="H38" s="251"/>
      <c r="I38" s="251"/>
      <c r="J38" s="251"/>
      <c r="K38" s="274"/>
      <c r="L38" s="63"/>
      <c r="O38" s="64"/>
    </row>
    <row r="39" spans="1:16" s="7" customFormat="1" ht="27.75" customHeight="1">
      <c r="A39" s="62"/>
      <c r="B39" s="57"/>
      <c r="C39" s="466"/>
      <c r="D39" s="467"/>
      <c r="E39" s="467"/>
      <c r="F39" s="467"/>
      <c r="G39" s="467"/>
      <c r="H39" s="467"/>
      <c r="I39" s="50"/>
      <c r="J39" s="57"/>
      <c r="K39" s="57"/>
      <c r="L39" s="92"/>
      <c r="O39" s="64"/>
    </row>
    <row r="40" spans="1:16" s="7" customFormat="1" ht="8.25" customHeight="1" thickBot="1">
      <c r="A40" s="62"/>
      <c r="B40" s="57"/>
      <c r="C40" s="251"/>
      <c r="D40" s="97"/>
      <c r="E40" s="97"/>
      <c r="F40" s="97"/>
      <c r="G40" s="97"/>
      <c r="H40" s="97"/>
      <c r="I40" s="50"/>
      <c r="J40" s="57"/>
      <c r="K40" s="57"/>
      <c r="L40" s="92"/>
      <c r="O40" s="64"/>
    </row>
    <row r="41" spans="1:16" s="7" customFormat="1" ht="17.25" customHeight="1" thickBot="1">
      <c r="A41" s="62"/>
      <c r="B41" s="57"/>
      <c r="C41" s="8" t="s">
        <v>127</v>
      </c>
      <c r="D41" s="97"/>
      <c r="E41" s="97"/>
      <c r="F41" s="97"/>
      <c r="G41" s="97"/>
      <c r="H41" s="69" t="s">
        <v>128</v>
      </c>
      <c r="I41" s="197" t="str">
        <f>IF(COUNTBLANK(I28:I33)=0,(I29*I30*(I32+I33-I34)*273/3600/101.3/(273+I31)/(I28/3600)),"")</f>
        <v/>
      </c>
      <c r="J41" s="67" t="s">
        <v>119</v>
      </c>
      <c r="K41" s="463" t="s">
        <v>34</v>
      </c>
      <c r="L41" s="464"/>
      <c r="O41" s="287" t="s">
        <v>64</v>
      </c>
      <c r="P41" s="288" t="str">
        <f>表紙!G12</f>
        <v/>
      </c>
    </row>
    <row r="42" spans="1:16" s="7" customFormat="1" ht="17.25" customHeight="1">
      <c r="A42" s="62"/>
      <c r="B42" s="57"/>
      <c r="C42" s="49" t="s">
        <v>262</v>
      </c>
      <c r="D42" s="289"/>
      <c r="E42" s="289"/>
      <c r="F42" s="289"/>
      <c r="G42" s="289"/>
      <c r="H42" s="69" t="s">
        <v>118</v>
      </c>
      <c r="I42" s="197" t="str">
        <f>IF(P41="","",I41*P41)</f>
        <v/>
      </c>
      <c r="J42" s="67" t="s">
        <v>119</v>
      </c>
      <c r="K42" s="463" t="s">
        <v>34</v>
      </c>
      <c r="L42" s="464"/>
    </row>
    <row r="43" spans="1:16" s="7" customFormat="1" ht="15.6" customHeight="1">
      <c r="A43" s="55"/>
      <c r="B43" s="56"/>
      <c r="C43" s="49" t="s">
        <v>261</v>
      </c>
      <c r="D43" s="56"/>
      <c r="E43" s="50"/>
      <c r="F43" s="50"/>
      <c r="G43" s="56"/>
      <c r="H43" s="69"/>
      <c r="I43" s="54"/>
      <c r="J43" s="50"/>
      <c r="K43" s="50"/>
      <c r="L43" s="70"/>
      <c r="M43" s="1"/>
    </row>
    <row r="44" spans="1:16" s="7" customFormat="1" ht="15.6" customHeight="1">
      <c r="A44" s="55"/>
      <c r="B44" s="56"/>
      <c r="C44" s="50"/>
      <c r="D44" s="56"/>
      <c r="E44" s="50"/>
      <c r="F44" s="50"/>
      <c r="G44" s="56"/>
      <c r="H44" s="69"/>
      <c r="J44" s="50"/>
      <c r="K44" s="50"/>
      <c r="L44" s="70"/>
      <c r="M44" s="1"/>
    </row>
    <row r="45" spans="1:16" s="7" customFormat="1" ht="15.6" customHeight="1">
      <c r="A45" s="55"/>
      <c r="B45" s="56"/>
      <c r="C45" s="50"/>
      <c r="D45" s="56"/>
      <c r="E45" s="50"/>
      <c r="F45" s="50"/>
      <c r="G45" s="56"/>
      <c r="H45" s="69"/>
      <c r="I45" s="54"/>
      <c r="J45" s="50"/>
      <c r="K45" s="50"/>
      <c r="L45" s="70"/>
      <c r="M45" s="1"/>
    </row>
    <row r="46" spans="1:16" s="7" customFormat="1" ht="15.6" customHeight="1">
      <c r="A46" s="55"/>
      <c r="B46" s="56"/>
      <c r="C46" s="50"/>
      <c r="D46" s="56"/>
      <c r="E46" s="50"/>
      <c r="F46" s="50"/>
      <c r="G46" s="56"/>
      <c r="H46" s="69"/>
      <c r="I46" s="54"/>
      <c r="J46" s="50"/>
      <c r="K46" s="50"/>
      <c r="L46" s="70"/>
      <c r="M46" s="1"/>
    </row>
    <row r="47" spans="1:16" s="7" customFormat="1" ht="15.6" customHeight="1">
      <c r="A47" s="55"/>
      <c r="B47" s="56"/>
      <c r="C47" s="50"/>
      <c r="D47" s="56"/>
      <c r="E47" s="50"/>
      <c r="F47" s="50"/>
      <c r="G47" s="56"/>
      <c r="H47" s="69"/>
      <c r="I47" s="54"/>
      <c r="J47" s="50"/>
      <c r="K47" s="50"/>
      <c r="L47" s="70"/>
      <c r="M47" s="1"/>
    </row>
    <row r="48" spans="1:16" s="7" customFormat="1" ht="15.6" customHeight="1">
      <c r="A48" s="55"/>
      <c r="B48" s="56"/>
      <c r="C48" s="50"/>
      <c r="D48" s="56"/>
      <c r="E48" s="50"/>
      <c r="F48" s="50"/>
      <c r="G48" s="56"/>
      <c r="H48" s="69"/>
      <c r="I48" s="54"/>
      <c r="J48" s="50"/>
      <c r="K48" s="50"/>
      <c r="L48" s="70"/>
      <c r="M48" s="1"/>
    </row>
    <row r="49" spans="1:15" s="7" customFormat="1" ht="12" customHeight="1">
      <c r="A49" s="55"/>
      <c r="B49" s="56"/>
      <c r="C49" s="50"/>
      <c r="D49" s="56"/>
      <c r="E49" s="50"/>
      <c r="F49" s="50"/>
      <c r="G49" s="56"/>
      <c r="H49" s="69"/>
      <c r="I49" s="54"/>
      <c r="J49" s="50"/>
      <c r="K49" s="50"/>
      <c r="L49" s="70"/>
      <c r="M49" s="1"/>
    </row>
    <row r="50" spans="1:15" s="7" customFormat="1" ht="13.7" customHeight="1" thickBot="1">
      <c r="A50" s="100"/>
      <c r="B50" s="101"/>
      <c r="C50" s="101"/>
      <c r="D50" s="101"/>
      <c r="E50" s="101"/>
      <c r="F50" s="101"/>
      <c r="G50" s="101"/>
      <c r="H50" s="101"/>
      <c r="I50" s="101"/>
      <c r="J50" s="101"/>
      <c r="K50" s="101"/>
      <c r="L50" s="102"/>
    </row>
    <row r="51" spans="1:15" ht="14.45" customHeight="1" thickBot="1">
      <c r="A51" s="3"/>
      <c r="B51" s="3"/>
      <c r="C51" s="3"/>
      <c r="D51" s="3"/>
      <c r="E51" s="3"/>
      <c r="F51" s="3"/>
      <c r="G51" s="3"/>
      <c r="H51" s="3"/>
      <c r="I51" s="3"/>
      <c r="J51" s="3"/>
      <c r="K51" s="3"/>
      <c r="L51" s="3"/>
    </row>
    <row r="52" spans="1:15" ht="18.75" customHeight="1">
      <c r="A52" s="479" t="s">
        <v>89</v>
      </c>
      <c r="B52" s="480"/>
      <c r="C52" s="480"/>
      <c r="D52" s="480"/>
      <c r="E52" s="480"/>
      <c r="F52" s="480"/>
      <c r="G52" s="480"/>
      <c r="H52" s="480"/>
      <c r="I52" s="480"/>
      <c r="J52" s="480"/>
      <c r="K52" s="480"/>
      <c r="L52" s="481"/>
    </row>
    <row r="53" spans="1:15" ht="27.6" customHeight="1">
      <c r="A53" s="490" t="s">
        <v>131</v>
      </c>
      <c r="B53" s="491"/>
      <c r="C53" s="482" t="str">
        <f>表紙!$B$3&amp;"  （１．定格エネルギー消費量）"</f>
        <v>立体炊飯器、小型炊飯器(選択してください)  （１．定格エネルギー消費量）</v>
      </c>
      <c r="D53" s="483"/>
      <c r="E53" s="483"/>
      <c r="F53" s="483"/>
      <c r="G53" s="483"/>
      <c r="H53" s="483"/>
      <c r="I53" s="483"/>
      <c r="J53" s="484"/>
      <c r="K53" s="485" t="str">
        <f xml:space="preserve"> IF(表紙!$C$12="選択してください","","ガス種："&amp;表紙!$C$12)</f>
        <v/>
      </c>
      <c r="L53" s="486"/>
    </row>
    <row r="54" spans="1:15" ht="18" customHeight="1" thickBot="1">
      <c r="A54" s="492" t="s">
        <v>230</v>
      </c>
      <c r="B54" s="493"/>
      <c r="C54" s="487" t="str">
        <f>+$C$4</f>
        <v/>
      </c>
      <c r="D54" s="487"/>
      <c r="E54" s="488"/>
      <c r="F54" s="488"/>
      <c r="G54" s="488"/>
      <c r="H54" s="245" t="s">
        <v>1</v>
      </c>
      <c r="I54" s="488" t="str">
        <f>+$I$4</f>
        <v/>
      </c>
      <c r="J54" s="488"/>
      <c r="K54" s="488"/>
      <c r="L54" s="489"/>
    </row>
    <row r="55" spans="1:15" s="7" customFormat="1" ht="18" customHeight="1" thickBot="1">
      <c r="A55" s="477" t="s">
        <v>20</v>
      </c>
      <c r="B55" s="478"/>
      <c r="C55" s="472"/>
      <c r="D55" s="473"/>
      <c r="E55" s="474"/>
      <c r="F55" s="253" t="s">
        <v>21</v>
      </c>
      <c r="G55" s="188"/>
      <c r="H55" s="253" t="s">
        <v>37</v>
      </c>
      <c r="I55" s="188"/>
      <c r="J55" s="253" t="s">
        <v>9</v>
      </c>
      <c r="K55" s="475"/>
      <c r="L55" s="476"/>
    </row>
    <row r="56" spans="1:15" ht="18" customHeight="1">
      <c r="A56" s="62"/>
      <c r="B56" s="57"/>
      <c r="C56" s="57"/>
      <c r="D56" s="57"/>
      <c r="E56" s="57"/>
      <c r="F56" s="57"/>
      <c r="G56" s="57"/>
      <c r="H56" s="57"/>
      <c r="I56" s="57"/>
      <c r="J56" s="57"/>
      <c r="K56" s="57"/>
      <c r="L56" s="63"/>
    </row>
    <row r="57" spans="1:15" s="7" customFormat="1" ht="15.6" customHeight="1">
      <c r="A57" s="65" t="s">
        <v>120</v>
      </c>
      <c r="B57" s="469" t="s">
        <v>121</v>
      </c>
      <c r="C57" s="469"/>
      <c r="D57" s="469"/>
      <c r="E57" s="469"/>
      <c r="F57" s="469"/>
      <c r="G57" s="469"/>
      <c r="H57" s="469"/>
      <c r="I57" s="469"/>
      <c r="J57" s="469"/>
      <c r="K57" s="57"/>
      <c r="L57" s="63"/>
      <c r="O57" s="64"/>
    </row>
    <row r="58" spans="1:15" s="7" customFormat="1" ht="15.6" customHeight="1">
      <c r="A58" s="62"/>
      <c r="B58" s="469"/>
      <c r="C58" s="469"/>
      <c r="D58" s="469"/>
      <c r="E58" s="469"/>
      <c r="F58" s="469"/>
      <c r="G58" s="469"/>
      <c r="H58" s="469"/>
      <c r="I58" s="469"/>
      <c r="J58" s="469"/>
      <c r="K58" s="57"/>
      <c r="L58" s="63"/>
      <c r="O58" s="64"/>
    </row>
    <row r="59" spans="1:15" s="7" customFormat="1" ht="15.6" customHeight="1">
      <c r="A59" s="62"/>
      <c r="B59" s="251" t="s">
        <v>122</v>
      </c>
      <c r="C59" s="57"/>
      <c r="D59" s="250"/>
      <c r="E59" s="250"/>
      <c r="F59" s="250"/>
      <c r="G59" s="250"/>
      <c r="H59" s="250"/>
      <c r="I59" s="250"/>
      <c r="J59" s="250"/>
      <c r="K59" s="57"/>
      <c r="L59" s="63"/>
      <c r="O59" s="64"/>
    </row>
    <row r="60" spans="1:15" s="7" customFormat="1" ht="15.6" customHeight="1">
      <c r="A60" s="62"/>
      <c r="B60" s="251"/>
      <c r="C60" s="57"/>
      <c r="D60" s="250"/>
      <c r="E60" s="250"/>
      <c r="F60" s="250"/>
      <c r="G60" s="250"/>
      <c r="H60" s="250"/>
      <c r="I60" s="250"/>
      <c r="J60" s="250"/>
      <c r="K60" s="57"/>
      <c r="L60" s="63"/>
      <c r="O60" s="64"/>
    </row>
    <row r="61" spans="1:15" s="7" customFormat="1" ht="15.6" customHeight="1">
      <c r="A61" s="62"/>
      <c r="B61" s="251"/>
      <c r="C61" s="57"/>
      <c r="D61" s="250"/>
      <c r="E61" s="250"/>
      <c r="F61" s="250"/>
      <c r="G61" s="250"/>
      <c r="H61" s="250"/>
      <c r="I61" s="250"/>
      <c r="J61" s="250"/>
      <c r="K61" s="57"/>
      <c r="L61" s="63"/>
      <c r="O61" s="64"/>
    </row>
    <row r="62" spans="1:15" s="7" customFormat="1" ht="15.6" customHeight="1">
      <c r="A62" s="62"/>
      <c r="B62" s="251"/>
      <c r="C62" s="57"/>
      <c r="D62" s="250"/>
      <c r="E62" s="250"/>
      <c r="F62" s="250"/>
      <c r="G62" s="250"/>
      <c r="H62" s="250"/>
      <c r="I62" s="250"/>
      <c r="J62" s="250"/>
      <c r="K62" s="57"/>
      <c r="L62" s="63"/>
      <c r="O62" s="64"/>
    </row>
    <row r="63" spans="1:15" s="7" customFormat="1" ht="15.6" customHeight="1">
      <c r="A63" s="62"/>
      <c r="B63" s="251"/>
      <c r="C63" s="57"/>
      <c r="D63" s="250"/>
      <c r="E63" s="250"/>
      <c r="F63" s="250"/>
      <c r="G63" s="250"/>
      <c r="H63" s="250"/>
      <c r="I63" s="250"/>
      <c r="J63" s="250"/>
      <c r="K63" s="57"/>
      <c r="L63" s="63"/>
      <c r="O63" s="64"/>
    </row>
    <row r="64" spans="1:15" s="7" customFormat="1" ht="15.6" customHeight="1">
      <c r="A64" s="62"/>
      <c r="B64" s="251"/>
      <c r="C64" s="57"/>
      <c r="D64" s="250"/>
      <c r="E64" s="250"/>
      <c r="F64" s="250"/>
      <c r="G64" s="250"/>
      <c r="H64" s="250"/>
      <c r="I64" s="250"/>
      <c r="J64" s="250"/>
      <c r="K64" s="57"/>
      <c r="L64" s="63"/>
      <c r="O64" s="64"/>
    </row>
    <row r="65" spans="1:15" s="7" customFormat="1" ht="15.6" customHeight="1">
      <c r="A65" s="62"/>
      <c r="B65" s="251" t="s">
        <v>123</v>
      </c>
      <c r="C65" s="57"/>
      <c r="D65" s="251"/>
      <c r="E65" s="251"/>
      <c r="F65" s="251"/>
      <c r="G65" s="251"/>
      <c r="H65" s="251"/>
      <c r="I65" s="251"/>
      <c r="J65" s="251"/>
      <c r="K65" s="57"/>
      <c r="L65" s="63"/>
      <c r="O65" s="64"/>
    </row>
    <row r="66" spans="1:15" s="7" customFormat="1" ht="18" customHeight="1">
      <c r="A66" s="62"/>
      <c r="B66" s="57"/>
      <c r="C66" s="470" t="s">
        <v>117</v>
      </c>
      <c r="D66" s="471"/>
      <c r="E66" s="471"/>
      <c r="F66" s="471"/>
      <c r="G66" s="471"/>
      <c r="H66" s="69" t="s">
        <v>118</v>
      </c>
      <c r="I66" s="321"/>
      <c r="J66" s="67" t="s">
        <v>119</v>
      </c>
      <c r="K66" s="463" t="s">
        <v>34</v>
      </c>
      <c r="L66" s="464"/>
      <c r="O66" s="64"/>
    </row>
    <row r="67" spans="1:15" s="7" customFormat="1" ht="9.75" customHeight="1">
      <c r="A67" s="62"/>
      <c r="B67" s="71"/>
      <c r="C67" s="56"/>
      <c r="D67" s="56"/>
      <c r="E67" s="56"/>
      <c r="F67" s="72"/>
      <c r="G67" s="73"/>
      <c r="H67" s="74"/>
      <c r="I67" s="67"/>
      <c r="J67" s="75"/>
      <c r="K67" s="75"/>
      <c r="L67" s="12"/>
      <c r="M67" s="1"/>
      <c r="O67" s="64"/>
    </row>
    <row r="68" spans="1:15" s="7" customFormat="1" ht="24" customHeight="1">
      <c r="A68" s="62"/>
      <c r="B68" s="57"/>
      <c r="C68" s="57" t="s">
        <v>124</v>
      </c>
      <c r="D68" s="57"/>
      <c r="E68" s="57"/>
      <c r="F68" s="57"/>
      <c r="H68" s="69" t="s">
        <v>252</v>
      </c>
      <c r="I68" s="292"/>
      <c r="J68" s="67" t="s">
        <v>119</v>
      </c>
      <c r="K68" s="463" t="s">
        <v>34</v>
      </c>
      <c r="L68" s="464"/>
      <c r="O68" s="64"/>
    </row>
    <row r="69" spans="1:15" s="7" customFormat="1" ht="34.5" customHeight="1">
      <c r="A69" s="55"/>
      <c r="B69" s="56"/>
      <c r="C69" s="50"/>
      <c r="D69" s="56"/>
      <c r="E69" s="50"/>
      <c r="F69" s="50"/>
      <c r="G69" s="251"/>
      <c r="H69" s="69"/>
      <c r="I69" s="54"/>
      <c r="J69" s="50"/>
      <c r="K69" s="50"/>
      <c r="L69" s="70"/>
      <c r="M69" s="1"/>
      <c r="O69" s="64"/>
    </row>
    <row r="70" spans="1:15" s="7" customFormat="1" ht="26.25" customHeight="1" thickBot="1">
      <c r="A70" s="55"/>
      <c r="B70" s="56"/>
      <c r="C70" s="187" t="s">
        <v>249</v>
      </c>
      <c r="D70" s="56"/>
      <c r="E70" s="50"/>
      <c r="F70" s="50"/>
      <c r="G70" s="56"/>
      <c r="H70" s="69"/>
      <c r="I70" s="54"/>
      <c r="J70" s="50"/>
      <c r="K70" s="50"/>
      <c r="L70" s="70"/>
      <c r="M70" s="1"/>
      <c r="O70" s="64"/>
    </row>
    <row r="71" spans="1:15" s="7" customFormat="1" ht="17.25" customHeight="1" thickBot="1">
      <c r="A71" s="55"/>
      <c r="B71" s="56"/>
      <c r="C71" s="49"/>
      <c r="D71" s="279"/>
      <c r="E71" s="279"/>
      <c r="F71" s="279"/>
      <c r="G71" s="279"/>
      <c r="H71" s="69" t="s">
        <v>125</v>
      </c>
      <c r="I71" s="198" t="str">
        <f>IF(I68=0,"",IF(J22="①",(I42/I68)*100-100,IF(J22="②",(I66/I68)*100-100,"---")))</f>
        <v/>
      </c>
      <c r="J71" s="49" t="s">
        <v>126</v>
      </c>
      <c r="K71" s="49"/>
      <c r="L71" s="76"/>
      <c r="M71" s="1"/>
      <c r="O71" s="64"/>
    </row>
    <row r="72" spans="1:15" s="7" customFormat="1" ht="8.25" customHeight="1">
      <c r="A72" s="55"/>
      <c r="B72" s="56"/>
      <c r="C72" s="279"/>
      <c r="D72" s="279"/>
      <c r="E72" s="279"/>
      <c r="F72" s="279"/>
      <c r="G72" s="279"/>
      <c r="H72" s="53"/>
      <c r="I72" s="77"/>
      <c r="J72" s="77"/>
      <c r="K72" s="49"/>
      <c r="L72" s="78"/>
      <c r="M72" s="1"/>
      <c r="O72" s="64"/>
    </row>
    <row r="73" spans="1:15" s="7" customFormat="1" ht="15.6" customHeight="1">
      <c r="A73" s="55"/>
      <c r="B73" s="56"/>
      <c r="C73" s="468" t="s">
        <v>221</v>
      </c>
      <c r="D73" s="468"/>
      <c r="E73" s="468"/>
      <c r="F73" s="51">
        <v>10</v>
      </c>
      <c r="G73" s="97"/>
      <c r="H73" s="52">
        <v>-10</v>
      </c>
      <c r="I73" s="53"/>
      <c r="J73" s="54"/>
      <c r="K73" s="50"/>
      <c r="L73" s="63"/>
      <c r="M73" s="1"/>
      <c r="O73" s="64"/>
    </row>
    <row r="74" spans="1:15" s="7" customFormat="1" ht="18" customHeight="1">
      <c r="A74" s="55"/>
      <c r="B74" s="56"/>
      <c r="C74" s="252"/>
      <c r="D74" s="252"/>
      <c r="E74" s="252"/>
      <c r="F74" s="51"/>
      <c r="G74" s="97"/>
      <c r="H74" s="52"/>
      <c r="I74" s="53"/>
      <c r="J74" s="54"/>
      <c r="K74" s="50"/>
      <c r="L74" s="63"/>
      <c r="M74" s="1"/>
      <c r="O74" s="64"/>
    </row>
    <row r="75" spans="1:15" s="7" customFormat="1" ht="15" customHeight="1">
      <c r="A75" s="62"/>
      <c r="B75" s="465"/>
      <c r="C75" s="465"/>
      <c r="D75" s="465"/>
      <c r="E75" s="465"/>
      <c r="F75" s="465"/>
      <c r="G75" s="465"/>
      <c r="H75" s="465"/>
      <c r="I75" s="465"/>
      <c r="J75" s="465"/>
      <c r="K75" s="465"/>
      <c r="L75" s="124"/>
      <c r="M75" s="57"/>
    </row>
    <row r="76" spans="1:15" ht="19.350000000000001" customHeight="1">
      <c r="A76" s="62"/>
      <c r="B76" s="96" t="s">
        <v>78</v>
      </c>
      <c r="C76" s="56"/>
      <c r="D76" s="57"/>
      <c r="E76" s="57"/>
      <c r="F76" s="57"/>
      <c r="G76" s="57"/>
      <c r="H76" s="57"/>
      <c r="I76" s="57"/>
      <c r="J76" s="57"/>
      <c r="K76" s="57"/>
      <c r="L76" s="70"/>
    </row>
    <row r="77" spans="1:15" ht="12.95" customHeight="1">
      <c r="A77" s="62"/>
      <c r="B77" s="57"/>
      <c r="C77" s="465" t="s">
        <v>222</v>
      </c>
      <c r="D77" s="465"/>
      <c r="E77" s="465"/>
      <c r="F77" s="465"/>
      <c r="G77" s="465"/>
      <c r="H77" s="465"/>
      <c r="I77" s="465"/>
      <c r="J77" s="465"/>
      <c r="K77" s="465"/>
      <c r="L77" s="63"/>
    </row>
    <row r="78" spans="1:15">
      <c r="A78" s="48"/>
      <c r="B78" s="49"/>
      <c r="C78" s="465"/>
      <c r="D78" s="465"/>
      <c r="E78" s="465"/>
      <c r="F78" s="465"/>
      <c r="G78" s="465"/>
      <c r="H78" s="465"/>
      <c r="I78" s="465"/>
      <c r="J78" s="465"/>
      <c r="K78" s="465"/>
      <c r="L78" s="63"/>
    </row>
    <row r="79" spans="1:15">
      <c r="A79" s="62"/>
      <c r="B79" s="57"/>
      <c r="C79" s="251"/>
      <c r="D79" s="251"/>
      <c r="E79" s="251"/>
      <c r="F79" s="251"/>
      <c r="G79" s="251"/>
      <c r="H79" s="251"/>
      <c r="I79" s="251"/>
      <c r="J79" s="251"/>
      <c r="K79" s="251"/>
      <c r="L79" s="63"/>
    </row>
    <row r="80" spans="1:15">
      <c r="A80" s="62"/>
      <c r="B80" s="96" t="s">
        <v>63</v>
      </c>
      <c r="C80" s="56"/>
      <c r="D80" s="57"/>
      <c r="E80" s="57"/>
      <c r="F80" s="57"/>
      <c r="G80" s="57"/>
      <c r="H80" s="57"/>
      <c r="I80" s="57"/>
      <c r="J80" s="57"/>
      <c r="K80" s="57"/>
      <c r="L80" s="63"/>
    </row>
    <row r="81" spans="1:16" ht="12.95" customHeight="1">
      <c r="A81" s="62"/>
      <c r="B81" s="57"/>
      <c r="C81" s="507" t="s">
        <v>223</v>
      </c>
      <c r="D81" s="507"/>
      <c r="E81" s="507"/>
      <c r="F81" s="507"/>
      <c r="G81" s="507"/>
      <c r="H81" s="507"/>
      <c r="I81" s="507"/>
      <c r="J81" s="507"/>
      <c r="K81" s="507"/>
      <c r="L81" s="63"/>
    </row>
    <row r="82" spans="1:16">
      <c r="A82" s="62"/>
      <c r="B82" s="57"/>
      <c r="C82" s="507"/>
      <c r="D82" s="507"/>
      <c r="E82" s="507"/>
      <c r="F82" s="507"/>
      <c r="G82" s="507"/>
      <c r="H82" s="507"/>
      <c r="I82" s="507"/>
      <c r="J82" s="507"/>
      <c r="K82" s="507"/>
      <c r="L82" s="63"/>
    </row>
    <row r="83" spans="1:16">
      <c r="A83" s="62"/>
      <c r="B83" s="57"/>
      <c r="C83" s="507"/>
      <c r="D83" s="507"/>
      <c r="E83" s="507"/>
      <c r="F83" s="507"/>
      <c r="G83" s="507"/>
      <c r="H83" s="507"/>
      <c r="I83" s="507"/>
      <c r="J83" s="507"/>
      <c r="K83" s="507"/>
      <c r="L83" s="63"/>
    </row>
    <row r="84" spans="1:16">
      <c r="A84" s="62"/>
      <c r="B84" s="57"/>
      <c r="C84" s="507"/>
      <c r="D84" s="507"/>
      <c r="E84" s="507"/>
      <c r="F84" s="507"/>
      <c r="G84" s="507"/>
      <c r="H84" s="507"/>
      <c r="I84" s="507"/>
      <c r="J84" s="507"/>
      <c r="K84" s="507"/>
      <c r="L84" s="63"/>
    </row>
    <row r="85" spans="1:16">
      <c r="A85" s="62"/>
      <c r="B85" s="57"/>
      <c r="C85" s="507"/>
      <c r="D85" s="507"/>
      <c r="E85" s="507"/>
      <c r="F85" s="507"/>
      <c r="G85" s="507"/>
      <c r="H85" s="507"/>
      <c r="I85" s="507"/>
      <c r="J85" s="507"/>
      <c r="K85" s="507"/>
      <c r="L85" s="63"/>
    </row>
    <row r="86" spans="1:16" ht="12.95" customHeight="1">
      <c r="A86" s="62"/>
      <c r="B86" s="57"/>
      <c r="C86" s="507"/>
      <c r="D86" s="507"/>
      <c r="E86" s="507"/>
      <c r="F86" s="507"/>
      <c r="G86" s="507"/>
      <c r="H86" s="507"/>
      <c r="I86" s="507"/>
      <c r="J86" s="507"/>
      <c r="K86" s="507"/>
      <c r="L86" s="63"/>
    </row>
    <row r="87" spans="1:16" ht="12.95" customHeight="1" thickBot="1">
      <c r="A87" s="62"/>
      <c r="B87" s="57"/>
      <c r="C87" s="272"/>
      <c r="D87" s="272"/>
      <c r="E87" s="272"/>
      <c r="F87" s="272"/>
      <c r="G87" s="272"/>
      <c r="H87" s="272"/>
      <c r="I87" s="272"/>
      <c r="J87" s="272"/>
      <c r="K87" s="272"/>
      <c r="L87" s="63"/>
    </row>
    <row r="88" spans="1:16" s="7" customFormat="1" ht="18" customHeight="1" thickBot="1">
      <c r="A88" s="62"/>
      <c r="B88" s="57"/>
      <c r="C88" s="8" t="s">
        <v>129</v>
      </c>
      <c r="D88" s="97"/>
      <c r="E88" s="97"/>
      <c r="F88" s="97"/>
      <c r="G88" s="97"/>
      <c r="H88" s="69" t="s">
        <v>128</v>
      </c>
      <c r="I88" s="293"/>
      <c r="J88" s="67" t="s">
        <v>119</v>
      </c>
      <c r="K88" s="463" t="s">
        <v>34</v>
      </c>
      <c r="L88" s="464"/>
      <c r="O88" s="287" t="s">
        <v>64</v>
      </c>
      <c r="P88" s="288" t="str">
        <f>P41</f>
        <v/>
      </c>
    </row>
    <row r="89" spans="1:16" s="7" customFormat="1" ht="7.15" customHeight="1">
      <c r="A89" s="62"/>
      <c r="B89" s="57"/>
      <c r="C89" s="57"/>
      <c r="D89" s="97"/>
      <c r="E89" s="97"/>
      <c r="F89" s="97"/>
      <c r="G89" s="97"/>
      <c r="H89" s="69"/>
      <c r="I89" s="79"/>
      <c r="J89" s="67"/>
      <c r="K89" s="248"/>
      <c r="L89" s="249"/>
      <c r="O89" s="290"/>
      <c r="P89" s="290"/>
    </row>
    <row r="90" spans="1:16" ht="18" customHeight="1">
      <c r="A90" s="62"/>
      <c r="B90" s="57"/>
      <c r="C90" s="500" t="s">
        <v>140</v>
      </c>
      <c r="D90" s="500"/>
      <c r="E90" s="500"/>
      <c r="F90" s="500"/>
      <c r="G90" s="500"/>
      <c r="H90" s="69" t="s">
        <v>142</v>
      </c>
      <c r="I90" s="199" t="str">
        <f>IF(I88&lt;&gt;"",I88*P88,"")</f>
        <v/>
      </c>
      <c r="J90" s="67" t="s">
        <v>53</v>
      </c>
      <c r="K90" s="463" t="s">
        <v>34</v>
      </c>
      <c r="L90" s="464"/>
    </row>
    <row r="91" spans="1:16" ht="7.5" customHeight="1">
      <c r="A91" s="62"/>
      <c r="B91" s="57"/>
      <c r="C91" s="97"/>
      <c r="D91" s="57"/>
      <c r="E91" s="57"/>
      <c r="F91" s="57"/>
      <c r="G91" s="57"/>
      <c r="H91" s="128"/>
      <c r="I91" s="11"/>
      <c r="J91" s="75"/>
      <c r="K91" s="75"/>
      <c r="L91" s="76"/>
    </row>
    <row r="92" spans="1:16" ht="24" customHeight="1">
      <c r="A92" s="99"/>
      <c r="B92" s="53"/>
      <c r="C92" s="57" t="s">
        <v>141</v>
      </c>
      <c r="D92" s="57"/>
      <c r="E92" s="57"/>
      <c r="F92" s="57"/>
      <c r="G92" s="251"/>
      <c r="H92" s="69" t="s">
        <v>253</v>
      </c>
      <c r="I92" s="292"/>
      <c r="J92" s="67" t="s">
        <v>56</v>
      </c>
      <c r="K92" s="463" t="s">
        <v>34</v>
      </c>
      <c r="L92" s="464"/>
    </row>
    <row r="93" spans="1:16" ht="15.75" customHeight="1">
      <c r="A93" s="55"/>
      <c r="B93" s="56"/>
      <c r="C93" s="50"/>
      <c r="D93" s="56"/>
      <c r="E93" s="50"/>
      <c r="F93" s="50"/>
      <c r="G93" s="56"/>
      <c r="H93" s="69"/>
      <c r="I93" s="54"/>
      <c r="J93" s="50"/>
      <c r="K93" s="50"/>
      <c r="L93" s="70"/>
    </row>
    <row r="94" spans="1:16" ht="21.75" customHeight="1" thickBot="1">
      <c r="A94" s="55"/>
      <c r="B94" s="56"/>
      <c r="C94" s="50"/>
      <c r="D94" s="56"/>
      <c r="E94" s="50"/>
      <c r="F94" s="50"/>
      <c r="G94" s="56"/>
      <c r="H94" s="69"/>
      <c r="I94" s="200"/>
      <c r="J94" s="50"/>
      <c r="K94" s="50"/>
      <c r="L94" s="70"/>
    </row>
    <row r="95" spans="1:16" ht="17.25" customHeight="1" thickBot="1">
      <c r="A95" s="55"/>
      <c r="B95" s="56"/>
      <c r="C95" s="465" t="s">
        <v>144</v>
      </c>
      <c r="D95" s="465"/>
      <c r="E95" s="465"/>
      <c r="F95" s="465"/>
      <c r="G95" s="465"/>
      <c r="H95" s="69" t="s">
        <v>143</v>
      </c>
      <c r="I95" s="201" t="str">
        <f>IF(OR(I92="",I90=""),"",(I90/I92)*100-100)</f>
        <v/>
      </c>
      <c r="J95" s="49" t="s">
        <v>54</v>
      </c>
      <c r="K95" s="49"/>
      <c r="L95" s="76"/>
    </row>
    <row r="96" spans="1:16" ht="8.1" customHeight="1">
      <c r="A96" s="55"/>
      <c r="B96" s="56"/>
      <c r="C96" s="97"/>
      <c r="D96" s="97"/>
      <c r="E96" s="97"/>
      <c r="F96" s="97"/>
      <c r="G96" s="97"/>
      <c r="H96" s="53"/>
      <c r="I96" s="77"/>
      <c r="J96" s="77"/>
      <c r="K96" s="49"/>
      <c r="L96" s="78"/>
    </row>
    <row r="97" spans="1:12">
      <c r="A97" s="55"/>
      <c r="B97" s="56"/>
      <c r="C97" s="499" t="s">
        <v>224</v>
      </c>
      <c r="D97" s="499"/>
      <c r="E97" s="499"/>
      <c r="F97" s="51">
        <f>IF(I92&lt;=0.01,25,IF(I92&lt;=0.03,25,IF(I92&lt;=0.1,20,IF(I92&lt;=1,15,IF(I92&gt;1,10)))))</f>
        <v>25</v>
      </c>
      <c r="G97" s="51"/>
      <c r="H97" s="52">
        <f>IF(I92&lt;=0.01,-25,IF(I92&lt;=0.03,-25,IF(I92&lt;=0.1,-20,IF(I92&lt;=1,-15,IF(I92&gt;1,-10)))))</f>
        <v>-25</v>
      </c>
      <c r="I97" s="53"/>
      <c r="J97" s="54"/>
      <c r="K97" s="93"/>
      <c r="L97" s="63"/>
    </row>
    <row r="98" spans="1:12" ht="12" customHeight="1">
      <c r="A98" s="55"/>
      <c r="B98" s="56"/>
      <c r="C98" s="94"/>
      <c r="D98" s="94"/>
      <c r="E98" s="51"/>
      <c r="F98" s="51"/>
      <c r="G98" s="52"/>
      <c r="H98" s="50"/>
      <c r="I98" s="53"/>
      <c r="J98" s="54"/>
      <c r="K98" s="95"/>
      <c r="L98" s="63"/>
    </row>
    <row r="99" spans="1:12">
      <c r="A99" s="48"/>
      <c r="B99" s="49"/>
      <c r="C99" s="50"/>
      <c r="D99" s="51"/>
      <c r="E99" s="51"/>
      <c r="F99" s="56"/>
      <c r="G99" s="52"/>
      <c r="H99" s="53"/>
      <c r="I99" s="54"/>
      <c r="J99" s="50"/>
      <c r="K99" s="57"/>
      <c r="L99" s="92"/>
    </row>
    <row r="100" spans="1:12">
      <c r="A100" s="55"/>
      <c r="B100" s="57"/>
      <c r="C100" s="57"/>
      <c r="D100" s="57"/>
      <c r="E100" s="57"/>
      <c r="F100" s="57"/>
      <c r="G100" s="57"/>
      <c r="H100" s="57"/>
      <c r="I100" s="57"/>
      <c r="J100" s="57"/>
      <c r="K100" s="57"/>
      <c r="L100" s="92"/>
    </row>
    <row r="101" spans="1:12">
      <c r="A101" s="55"/>
      <c r="B101" s="57"/>
      <c r="C101" s="57"/>
      <c r="D101" s="57"/>
      <c r="E101" s="57"/>
      <c r="F101" s="57"/>
      <c r="G101" s="57"/>
      <c r="H101" s="57"/>
      <c r="I101" s="57"/>
      <c r="J101" s="57"/>
      <c r="K101" s="57"/>
      <c r="L101" s="92"/>
    </row>
    <row r="102" spans="1:12">
      <c r="A102" s="55"/>
      <c r="B102" s="57"/>
      <c r="C102" s="57"/>
      <c r="D102" s="57"/>
      <c r="E102" s="57"/>
      <c r="F102" s="57"/>
      <c r="G102" s="57"/>
      <c r="H102" s="57"/>
      <c r="I102" s="57"/>
      <c r="J102" s="57"/>
      <c r="K102" s="57"/>
      <c r="L102" s="92"/>
    </row>
    <row r="103" spans="1:12" ht="14.25" thickBot="1">
      <c r="A103" s="125"/>
      <c r="B103" s="126"/>
      <c r="C103" s="126"/>
      <c r="D103" s="126"/>
      <c r="E103" s="126"/>
      <c r="F103" s="126"/>
      <c r="G103" s="126"/>
      <c r="H103" s="126"/>
      <c r="I103" s="126"/>
      <c r="J103" s="126"/>
      <c r="K103" s="126"/>
      <c r="L103" s="127"/>
    </row>
    <row r="104" spans="1:12" ht="14.45" customHeight="1" thickBot="1">
      <c r="A104" s="56"/>
      <c r="B104" s="56"/>
      <c r="C104" s="56"/>
      <c r="D104" s="56"/>
      <c r="E104" s="56"/>
      <c r="F104" s="56"/>
      <c r="G104" s="56"/>
      <c r="H104" s="56"/>
      <c r="I104" s="56"/>
      <c r="J104" s="56"/>
      <c r="K104" s="56"/>
      <c r="L104" s="56"/>
    </row>
    <row r="105" spans="1:12" ht="18.75" customHeight="1">
      <c r="A105" s="479" t="s">
        <v>89</v>
      </c>
      <c r="B105" s="480"/>
      <c r="C105" s="480"/>
      <c r="D105" s="480"/>
      <c r="E105" s="480"/>
      <c r="F105" s="480"/>
      <c r="G105" s="480"/>
      <c r="H105" s="480"/>
      <c r="I105" s="480"/>
      <c r="J105" s="480"/>
      <c r="K105" s="480"/>
      <c r="L105" s="481"/>
    </row>
    <row r="106" spans="1:12" ht="27.6" customHeight="1">
      <c r="A106" s="490" t="s">
        <v>131</v>
      </c>
      <c r="B106" s="491"/>
      <c r="C106" s="482" t="str">
        <f>表紙!$B$3&amp;"  （１．定格エネルギー消費量）"</f>
        <v>立体炊飯器、小型炊飯器(選択してください)  （１．定格エネルギー消費量）</v>
      </c>
      <c r="D106" s="483"/>
      <c r="E106" s="483"/>
      <c r="F106" s="483"/>
      <c r="G106" s="483"/>
      <c r="H106" s="483"/>
      <c r="I106" s="483"/>
      <c r="J106" s="484"/>
      <c r="K106" s="485" t="str">
        <f xml:space="preserve"> IF(表紙!$C$12="選択してください","","ガス種："&amp;表紙!$C$12)</f>
        <v/>
      </c>
      <c r="L106" s="486"/>
    </row>
    <row r="107" spans="1:12" ht="18" customHeight="1" thickBot="1">
      <c r="A107" s="494" t="s">
        <v>230</v>
      </c>
      <c r="B107" s="495"/>
      <c r="C107" s="496" t="str">
        <f>+$C$4</f>
        <v/>
      </c>
      <c r="D107" s="496"/>
      <c r="E107" s="497"/>
      <c r="F107" s="497"/>
      <c r="G107" s="497"/>
      <c r="H107" s="259" t="s">
        <v>1</v>
      </c>
      <c r="I107" s="497" t="str">
        <f>+$I$4</f>
        <v/>
      </c>
      <c r="J107" s="497"/>
      <c r="K107" s="497"/>
      <c r="L107" s="498"/>
    </row>
    <row r="108" spans="1:12" ht="9.6" customHeight="1">
      <c r="A108" s="62"/>
      <c r="B108" s="57"/>
      <c r="C108" s="57"/>
      <c r="D108" s="57"/>
      <c r="E108" s="57"/>
      <c r="F108" s="57"/>
      <c r="G108" s="57"/>
      <c r="H108" s="57"/>
      <c r="I108" s="57"/>
      <c r="J108" s="57"/>
      <c r="K108" s="57"/>
      <c r="L108" s="63"/>
    </row>
    <row r="109" spans="1:12">
      <c r="A109" s="55"/>
      <c r="B109" s="56"/>
      <c r="C109" s="56"/>
      <c r="D109" s="56"/>
      <c r="E109" s="56"/>
      <c r="F109" s="56"/>
      <c r="G109" s="56"/>
      <c r="H109" s="56"/>
      <c r="I109" s="56"/>
      <c r="J109" s="56"/>
      <c r="K109" s="56"/>
      <c r="L109" s="92"/>
    </row>
    <row r="110" spans="1:12">
      <c r="A110" s="48" t="s">
        <v>91</v>
      </c>
      <c r="B110" s="49"/>
      <c r="C110" s="50"/>
      <c r="D110" s="51"/>
      <c r="E110" s="51"/>
      <c r="F110" s="56"/>
      <c r="G110" s="52" t="s">
        <v>130</v>
      </c>
      <c r="H110" s="53"/>
      <c r="I110" s="54"/>
      <c r="J110" s="50"/>
      <c r="K110" s="57"/>
      <c r="L110" s="92"/>
    </row>
    <row r="111" spans="1:12">
      <c r="A111" s="55"/>
      <c r="B111" s="56"/>
      <c r="C111" s="50"/>
      <c r="D111" s="50"/>
      <c r="E111" s="50"/>
      <c r="F111" s="50"/>
      <c r="G111" s="50"/>
      <c r="H111" s="50"/>
      <c r="I111" s="50"/>
      <c r="J111" s="57"/>
      <c r="K111" s="57"/>
      <c r="L111" s="92"/>
    </row>
    <row r="112" spans="1:12">
      <c r="A112" s="55"/>
      <c r="B112" s="57"/>
      <c r="C112" s="50"/>
      <c r="D112" s="50"/>
      <c r="E112" s="50"/>
      <c r="F112" s="50"/>
      <c r="G112" s="50"/>
      <c r="H112" s="50"/>
      <c r="I112" s="50"/>
      <c r="J112" s="57"/>
      <c r="K112" s="57"/>
      <c r="L112" s="92"/>
    </row>
    <row r="113" spans="1:12">
      <c r="A113" s="55"/>
      <c r="B113" s="57"/>
      <c r="C113" s="50"/>
      <c r="D113" s="50"/>
      <c r="E113" s="50"/>
      <c r="F113" s="50"/>
      <c r="G113" s="50"/>
      <c r="H113" s="50"/>
      <c r="I113" s="50"/>
      <c r="J113" s="57"/>
      <c r="K113" s="57"/>
      <c r="L113" s="92"/>
    </row>
    <row r="114" spans="1:12">
      <c r="A114" s="55"/>
      <c r="B114" s="57"/>
      <c r="C114" s="50"/>
      <c r="D114" s="50"/>
      <c r="E114" s="50"/>
      <c r="F114" s="50"/>
      <c r="G114" s="50"/>
      <c r="H114" s="50"/>
      <c r="I114" s="50"/>
      <c r="J114" s="57"/>
      <c r="K114" s="57"/>
      <c r="L114" s="92"/>
    </row>
    <row r="115" spans="1:12">
      <c r="A115" s="55"/>
      <c r="B115" s="49"/>
      <c r="C115" s="50"/>
      <c r="D115" s="50"/>
      <c r="E115" s="50"/>
      <c r="F115" s="50"/>
      <c r="G115" s="50"/>
      <c r="H115" s="50"/>
      <c r="I115" s="50"/>
      <c r="J115" s="57"/>
      <c r="K115" s="57"/>
      <c r="L115" s="92"/>
    </row>
    <row r="116" spans="1:12">
      <c r="A116" s="55"/>
      <c r="B116" s="57"/>
      <c r="C116" s="50"/>
      <c r="D116" s="50"/>
      <c r="E116" s="50"/>
      <c r="F116" s="50"/>
      <c r="G116" s="50"/>
      <c r="H116" s="50"/>
      <c r="I116" s="50"/>
      <c r="J116" s="57"/>
      <c r="K116" s="57"/>
      <c r="L116" s="92"/>
    </row>
    <row r="117" spans="1:12" ht="13.5" customHeight="1">
      <c r="A117" s="55"/>
      <c r="B117" s="49"/>
      <c r="C117" s="56"/>
      <c r="D117" s="57"/>
      <c r="E117" s="57"/>
      <c r="F117" s="49"/>
      <c r="G117" s="50"/>
      <c r="H117" s="50"/>
      <c r="I117" s="50"/>
      <c r="J117" s="57"/>
      <c r="K117" s="57"/>
      <c r="L117" s="92"/>
    </row>
    <row r="118" spans="1:12">
      <c r="A118" s="55"/>
      <c r="B118" s="57"/>
      <c r="C118" s="50"/>
      <c r="D118" s="50"/>
      <c r="E118" s="50"/>
      <c r="F118" s="50"/>
      <c r="G118" s="50"/>
      <c r="H118" s="50"/>
      <c r="I118" s="50"/>
      <c r="J118" s="57"/>
      <c r="K118" s="57"/>
      <c r="L118" s="92"/>
    </row>
    <row r="119" spans="1:12">
      <c r="A119" s="55"/>
      <c r="B119" s="57"/>
      <c r="C119" s="57"/>
      <c r="D119" s="57"/>
      <c r="E119" s="57"/>
      <c r="F119" s="57"/>
      <c r="G119" s="57"/>
      <c r="H119" s="57"/>
      <c r="I119" s="57"/>
      <c r="J119" s="57"/>
      <c r="K119" s="57"/>
      <c r="L119" s="92"/>
    </row>
    <row r="120" spans="1:12">
      <c r="A120" s="55"/>
      <c r="B120" s="57"/>
      <c r="C120" s="57"/>
      <c r="D120" s="57"/>
      <c r="E120" s="57"/>
      <c r="F120" s="57"/>
      <c r="G120" s="57"/>
      <c r="H120" s="57"/>
      <c r="I120" s="57"/>
      <c r="J120" s="57"/>
      <c r="K120" s="57"/>
      <c r="L120" s="92"/>
    </row>
    <row r="121" spans="1:12">
      <c r="A121" s="55"/>
      <c r="B121" s="57"/>
      <c r="C121" s="57"/>
      <c r="D121" s="57"/>
      <c r="E121" s="57"/>
      <c r="F121" s="57"/>
      <c r="G121" s="57"/>
      <c r="H121" s="57"/>
      <c r="I121" s="57"/>
      <c r="J121" s="57"/>
      <c r="K121" s="57"/>
      <c r="L121" s="92"/>
    </row>
    <row r="122" spans="1:12">
      <c r="A122" s="55"/>
      <c r="B122" s="57"/>
      <c r="C122" s="57"/>
      <c r="D122" s="57"/>
      <c r="E122" s="57"/>
      <c r="F122" s="57"/>
      <c r="G122" s="57"/>
      <c r="H122" s="57"/>
      <c r="I122" s="57"/>
      <c r="J122" s="57"/>
      <c r="K122" s="57"/>
      <c r="L122" s="92"/>
    </row>
    <row r="123" spans="1:12">
      <c r="A123" s="55"/>
      <c r="B123" s="57"/>
      <c r="C123" s="57"/>
      <c r="D123" s="57"/>
      <c r="E123" s="57"/>
      <c r="F123" s="57"/>
      <c r="G123" s="57"/>
      <c r="H123" s="57"/>
      <c r="I123" s="57"/>
      <c r="J123" s="57"/>
      <c r="K123" s="57"/>
      <c r="L123" s="92"/>
    </row>
    <row r="124" spans="1:12">
      <c r="A124" s="55"/>
      <c r="B124" s="56"/>
      <c r="C124" s="56"/>
      <c r="D124" s="56"/>
      <c r="E124" s="56"/>
      <c r="F124" s="56"/>
      <c r="G124" s="56"/>
      <c r="H124" s="56"/>
      <c r="I124" s="56"/>
      <c r="J124" s="56"/>
      <c r="K124" s="56"/>
      <c r="L124" s="92"/>
    </row>
    <row r="125" spans="1:12">
      <c r="A125" s="48" t="s">
        <v>91</v>
      </c>
      <c r="B125" s="49"/>
      <c r="C125" s="50"/>
      <c r="D125" s="51"/>
      <c r="E125" s="51"/>
      <c r="F125" s="56"/>
      <c r="G125" s="52" t="s">
        <v>250</v>
      </c>
      <c r="H125" s="53"/>
      <c r="I125" s="54"/>
      <c r="J125" s="50"/>
      <c r="K125" s="57"/>
      <c r="L125" s="92"/>
    </row>
    <row r="126" spans="1:12">
      <c r="A126" s="55"/>
      <c r="B126" s="56"/>
      <c r="C126" s="50"/>
      <c r="D126" s="50"/>
      <c r="E126" s="50"/>
      <c r="F126" s="50"/>
      <c r="G126" s="50"/>
      <c r="H126" s="50"/>
      <c r="I126" s="50"/>
      <c r="J126" s="57"/>
      <c r="K126" s="57"/>
      <c r="L126" s="92"/>
    </row>
    <row r="127" spans="1:12">
      <c r="A127" s="55"/>
      <c r="B127" s="57"/>
      <c r="C127" s="50"/>
      <c r="D127" s="50"/>
      <c r="E127" s="50"/>
      <c r="F127" s="50"/>
      <c r="G127" s="50"/>
      <c r="H127" s="50"/>
      <c r="I127" s="50"/>
      <c r="J127" s="57"/>
      <c r="K127" s="57"/>
      <c r="L127" s="92"/>
    </row>
    <row r="128" spans="1:12">
      <c r="A128" s="55"/>
      <c r="B128" s="57"/>
      <c r="C128" s="50"/>
      <c r="D128" s="50"/>
      <c r="E128" s="50"/>
      <c r="F128" s="50"/>
      <c r="G128" s="50"/>
      <c r="H128" s="50"/>
      <c r="I128" s="50"/>
      <c r="J128" s="57"/>
      <c r="K128" s="57"/>
      <c r="L128" s="92"/>
    </row>
    <row r="129" spans="1:12">
      <c r="A129" s="55"/>
      <c r="B129" s="57"/>
      <c r="C129" s="50"/>
      <c r="D129" s="50"/>
      <c r="E129" s="50"/>
      <c r="F129" s="50"/>
      <c r="G129" s="50"/>
      <c r="H129" s="50"/>
      <c r="I129" s="50"/>
      <c r="J129" s="57"/>
      <c r="K129" s="57"/>
      <c r="L129" s="92"/>
    </row>
    <row r="130" spans="1:12">
      <c r="A130" s="55"/>
      <c r="B130" s="49"/>
      <c r="C130" s="50"/>
      <c r="D130" s="50"/>
      <c r="E130" s="50"/>
      <c r="F130" s="50"/>
      <c r="G130" s="50"/>
      <c r="H130" s="50"/>
      <c r="I130" s="50"/>
      <c r="J130" s="57"/>
      <c r="K130" s="57"/>
      <c r="L130" s="92"/>
    </row>
    <row r="131" spans="1:12">
      <c r="A131" s="55"/>
      <c r="B131" s="57"/>
      <c r="C131" s="50"/>
      <c r="D131" s="50"/>
      <c r="E131" s="50"/>
      <c r="F131" s="50"/>
      <c r="G131" s="50"/>
      <c r="H131" s="50"/>
      <c r="I131" s="50"/>
      <c r="J131" s="57"/>
      <c r="K131" s="57"/>
      <c r="L131" s="92"/>
    </row>
    <row r="132" spans="1:12">
      <c r="A132" s="62"/>
      <c r="B132" s="57"/>
      <c r="C132" s="57"/>
      <c r="D132" s="57"/>
      <c r="E132" s="57"/>
      <c r="F132" s="57"/>
      <c r="G132" s="57"/>
      <c r="H132" s="57"/>
      <c r="I132" s="57"/>
      <c r="J132" s="57"/>
      <c r="K132" s="57"/>
      <c r="L132" s="63"/>
    </row>
    <row r="133" spans="1:12">
      <c r="A133" s="55"/>
      <c r="B133" s="56"/>
      <c r="C133" s="56"/>
      <c r="D133" s="56"/>
      <c r="E133" s="56"/>
      <c r="F133" s="56"/>
      <c r="G133" s="56"/>
      <c r="H133" s="56"/>
      <c r="I133" s="56"/>
      <c r="J133" s="56"/>
      <c r="K133" s="56"/>
      <c r="L133" s="92"/>
    </row>
    <row r="134" spans="1:12">
      <c r="A134" s="55"/>
      <c r="B134" s="56"/>
      <c r="C134" s="56"/>
      <c r="D134" s="56"/>
      <c r="E134" s="56"/>
      <c r="F134" s="56"/>
      <c r="G134" s="56"/>
      <c r="H134" s="56"/>
      <c r="I134" s="56"/>
      <c r="J134" s="56"/>
      <c r="K134" s="56"/>
      <c r="L134" s="92"/>
    </row>
    <row r="135" spans="1:12">
      <c r="A135" s="55"/>
      <c r="B135" s="56"/>
      <c r="C135" s="56"/>
      <c r="D135" s="56"/>
      <c r="E135" s="56"/>
      <c r="F135" s="56"/>
      <c r="G135" s="56"/>
      <c r="H135" s="56"/>
      <c r="I135" s="56"/>
      <c r="J135" s="56"/>
      <c r="K135" s="56"/>
      <c r="L135" s="92"/>
    </row>
    <row r="136" spans="1:12">
      <c r="A136" s="55"/>
      <c r="B136" s="56"/>
      <c r="C136" s="56"/>
      <c r="D136" s="56"/>
      <c r="E136" s="56"/>
      <c r="F136" s="56"/>
      <c r="G136" s="56"/>
      <c r="H136" s="56"/>
      <c r="I136" s="56"/>
      <c r="J136" s="56"/>
      <c r="K136" s="56"/>
      <c r="L136" s="92"/>
    </row>
    <row r="137" spans="1:12">
      <c r="A137" s="55"/>
      <c r="B137" s="56"/>
      <c r="C137" s="56"/>
      <c r="D137" s="56"/>
      <c r="E137" s="56"/>
      <c r="F137" s="56"/>
      <c r="G137" s="56"/>
      <c r="H137" s="56"/>
      <c r="I137" s="56"/>
      <c r="J137" s="56"/>
      <c r="K137" s="56"/>
      <c r="L137" s="92"/>
    </row>
    <row r="138" spans="1:12">
      <c r="A138" s="55"/>
      <c r="B138" s="57"/>
      <c r="C138" s="57"/>
      <c r="D138" s="57"/>
      <c r="E138" s="57"/>
      <c r="F138" s="57"/>
      <c r="G138" s="57"/>
      <c r="H138" s="57"/>
      <c r="I138" s="57"/>
      <c r="J138" s="57"/>
      <c r="K138" s="57"/>
      <c r="L138" s="92"/>
    </row>
    <row r="139" spans="1:12">
      <c r="A139" s="55"/>
      <c r="B139" s="56"/>
      <c r="C139" s="56"/>
      <c r="D139" s="56"/>
      <c r="E139" s="56"/>
      <c r="F139" s="56"/>
      <c r="G139" s="56"/>
      <c r="H139" s="56"/>
      <c r="I139" s="56"/>
      <c r="J139" s="56"/>
      <c r="K139" s="56"/>
      <c r="L139" s="92"/>
    </row>
    <row r="140" spans="1:12">
      <c r="A140" s="55"/>
      <c r="B140" s="56"/>
      <c r="C140" s="56"/>
      <c r="D140" s="56"/>
      <c r="E140" s="56"/>
      <c r="F140" s="56"/>
      <c r="G140" s="56"/>
      <c r="H140" s="56"/>
      <c r="I140" s="56"/>
      <c r="J140" s="56"/>
      <c r="K140" s="56"/>
      <c r="L140" s="92"/>
    </row>
    <row r="141" spans="1:12">
      <c r="A141" s="55"/>
      <c r="B141" s="56"/>
      <c r="C141" s="56"/>
      <c r="D141" s="56"/>
      <c r="E141" s="56"/>
      <c r="F141" s="56"/>
      <c r="G141" s="56"/>
      <c r="H141" s="56"/>
      <c r="I141" s="56"/>
      <c r="J141" s="56"/>
      <c r="K141" s="56"/>
      <c r="L141" s="92"/>
    </row>
    <row r="142" spans="1:12">
      <c r="A142" s="55"/>
      <c r="B142" s="56"/>
      <c r="C142" s="56"/>
      <c r="D142" s="56"/>
      <c r="E142" s="56"/>
      <c r="F142" s="56"/>
      <c r="G142" s="56"/>
      <c r="H142" s="56"/>
      <c r="I142" s="56"/>
      <c r="J142" s="56"/>
      <c r="K142" s="56"/>
      <c r="L142" s="92"/>
    </row>
    <row r="143" spans="1:12">
      <c r="A143" s="55"/>
      <c r="B143" s="56"/>
      <c r="C143" s="56"/>
      <c r="D143" s="56"/>
      <c r="E143" s="56"/>
      <c r="F143" s="56"/>
      <c r="G143" s="56"/>
      <c r="H143" s="56"/>
      <c r="I143" s="56"/>
      <c r="J143" s="56"/>
      <c r="K143" s="56"/>
      <c r="L143" s="92"/>
    </row>
    <row r="144" spans="1:12">
      <c r="A144" s="55"/>
      <c r="B144" s="56"/>
      <c r="C144" s="56"/>
      <c r="D144" s="56"/>
      <c r="E144" s="56"/>
      <c r="F144" s="56"/>
      <c r="G144" s="56"/>
      <c r="H144" s="56"/>
      <c r="I144" s="56"/>
      <c r="J144" s="56"/>
      <c r="K144" s="56"/>
      <c r="L144" s="92"/>
    </row>
    <row r="145" spans="1:12">
      <c r="A145" s="55"/>
      <c r="B145" s="56"/>
      <c r="C145" s="56"/>
      <c r="D145" s="56"/>
      <c r="E145" s="56"/>
      <c r="F145" s="56"/>
      <c r="G145" s="56"/>
      <c r="H145" s="56"/>
      <c r="I145" s="56"/>
      <c r="J145" s="56"/>
      <c r="K145" s="56"/>
      <c r="L145" s="92"/>
    </row>
    <row r="146" spans="1:12">
      <c r="A146" s="55"/>
      <c r="B146" s="56"/>
      <c r="C146" s="56"/>
      <c r="D146" s="56"/>
      <c r="E146" s="56"/>
      <c r="F146" s="56"/>
      <c r="G146" s="56"/>
      <c r="H146" s="56"/>
      <c r="I146" s="56"/>
      <c r="J146" s="56"/>
      <c r="K146" s="56"/>
      <c r="L146" s="92"/>
    </row>
    <row r="147" spans="1:12">
      <c r="A147" s="55"/>
      <c r="B147" s="56"/>
      <c r="C147" s="56"/>
      <c r="D147" s="56"/>
      <c r="E147" s="56"/>
      <c r="F147" s="56"/>
      <c r="G147" s="56"/>
      <c r="H147" s="56"/>
      <c r="I147" s="56"/>
      <c r="J147" s="56"/>
      <c r="K147" s="56"/>
      <c r="L147" s="92"/>
    </row>
    <row r="148" spans="1:12">
      <c r="A148" s="55"/>
      <c r="B148" s="56"/>
      <c r="C148" s="56"/>
      <c r="D148" s="56"/>
      <c r="E148" s="56"/>
      <c r="F148" s="56"/>
      <c r="G148" s="56"/>
      <c r="H148" s="56"/>
      <c r="I148" s="56"/>
      <c r="J148" s="56"/>
      <c r="K148" s="56"/>
      <c r="L148" s="92"/>
    </row>
    <row r="149" spans="1:12">
      <c r="A149" s="55"/>
      <c r="B149" s="56"/>
      <c r="C149" s="56"/>
      <c r="D149" s="56"/>
      <c r="E149" s="56"/>
      <c r="F149" s="56"/>
      <c r="G149" s="56"/>
      <c r="H149" s="56"/>
      <c r="I149" s="56"/>
      <c r="J149" s="56"/>
      <c r="K149" s="56"/>
      <c r="L149" s="92"/>
    </row>
    <row r="150" spans="1:12">
      <c r="A150" s="55"/>
      <c r="B150" s="56"/>
      <c r="C150" s="56"/>
      <c r="D150" s="56"/>
      <c r="E150" s="56"/>
      <c r="F150" s="56"/>
      <c r="G150" s="56"/>
      <c r="H150" s="56"/>
      <c r="I150" s="56"/>
      <c r="J150" s="56"/>
      <c r="K150" s="56"/>
      <c r="L150" s="92"/>
    </row>
    <row r="151" spans="1:12">
      <c r="A151" s="55"/>
      <c r="B151" s="56"/>
      <c r="C151" s="56"/>
      <c r="D151" s="56"/>
      <c r="E151" s="56"/>
      <c r="F151" s="56"/>
      <c r="G151" s="56"/>
      <c r="H151" s="56"/>
      <c r="I151" s="56"/>
      <c r="J151" s="56"/>
      <c r="K151" s="56"/>
      <c r="L151" s="92"/>
    </row>
    <row r="152" spans="1:12">
      <c r="A152" s="55"/>
      <c r="B152" s="56"/>
      <c r="C152" s="56"/>
      <c r="D152" s="56"/>
      <c r="E152" s="56"/>
      <c r="F152" s="56"/>
      <c r="G152" s="56"/>
      <c r="H152" s="56"/>
      <c r="I152" s="56"/>
      <c r="J152" s="56"/>
      <c r="K152" s="56"/>
      <c r="L152" s="92"/>
    </row>
    <row r="153" spans="1:12">
      <c r="A153" s="55"/>
      <c r="B153" s="56"/>
      <c r="C153" s="56"/>
      <c r="D153" s="56"/>
      <c r="E153" s="56"/>
      <c r="F153" s="56"/>
      <c r="G153" s="56"/>
      <c r="H153" s="56"/>
      <c r="I153" s="56"/>
      <c r="J153" s="56"/>
      <c r="K153" s="56"/>
      <c r="L153" s="92"/>
    </row>
    <row r="154" spans="1:12">
      <c r="A154" s="55"/>
      <c r="B154" s="56"/>
      <c r="C154" s="56"/>
      <c r="D154" s="56"/>
      <c r="E154" s="56"/>
      <c r="F154" s="56"/>
      <c r="G154" s="56"/>
      <c r="H154" s="56"/>
      <c r="I154" s="56"/>
      <c r="J154" s="56"/>
      <c r="K154" s="56"/>
      <c r="L154" s="92"/>
    </row>
    <row r="155" spans="1:12">
      <c r="A155" s="55"/>
      <c r="B155" s="56"/>
      <c r="C155" s="56"/>
      <c r="D155" s="56"/>
      <c r="E155" s="56"/>
      <c r="F155" s="56"/>
      <c r="G155" s="56"/>
      <c r="H155" s="56"/>
      <c r="I155" s="56"/>
      <c r="J155" s="56"/>
      <c r="K155" s="56"/>
      <c r="L155" s="92"/>
    </row>
    <row r="156" spans="1:12">
      <c r="A156" s="55"/>
      <c r="B156" s="56"/>
      <c r="C156" s="56"/>
      <c r="D156" s="56"/>
      <c r="E156" s="56"/>
      <c r="F156" s="56"/>
      <c r="G156" s="56"/>
      <c r="H156" s="56"/>
      <c r="I156" s="56"/>
      <c r="J156" s="56"/>
      <c r="K156" s="56"/>
      <c r="L156" s="92"/>
    </row>
    <row r="157" spans="1:12">
      <c r="A157" s="55"/>
      <c r="B157" s="56"/>
      <c r="C157" s="56"/>
      <c r="D157" s="56"/>
      <c r="E157" s="56"/>
      <c r="F157" s="56"/>
      <c r="G157" s="56"/>
      <c r="H157" s="56"/>
      <c r="I157" s="56"/>
      <c r="J157" s="56"/>
      <c r="K157" s="56"/>
      <c r="L157" s="92"/>
    </row>
    <row r="158" spans="1:12">
      <c r="A158" s="55"/>
      <c r="B158" s="56"/>
      <c r="C158" s="56"/>
      <c r="D158" s="56"/>
      <c r="E158" s="56"/>
      <c r="F158" s="56"/>
      <c r="G158" s="56"/>
      <c r="H158" s="56"/>
      <c r="I158" s="56"/>
      <c r="J158" s="56"/>
      <c r="K158" s="56"/>
      <c r="L158" s="92"/>
    </row>
    <row r="159" spans="1:12">
      <c r="A159" s="55"/>
      <c r="B159" s="56"/>
      <c r="C159" s="56"/>
      <c r="D159" s="56"/>
      <c r="E159" s="56"/>
      <c r="F159" s="56"/>
      <c r="G159" s="56"/>
      <c r="H159" s="56"/>
      <c r="I159" s="56"/>
      <c r="J159" s="56"/>
      <c r="K159" s="56"/>
      <c r="L159" s="92"/>
    </row>
    <row r="160" spans="1:12">
      <c r="A160" s="55"/>
      <c r="B160" s="56"/>
      <c r="C160" s="56"/>
      <c r="D160" s="56"/>
      <c r="E160" s="56"/>
      <c r="F160" s="56"/>
      <c r="G160" s="56"/>
      <c r="H160" s="56"/>
      <c r="I160" s="56"/>
      <c r="J160" s="56"/>
      <c r="K160" s="56"/>
      <c r="L160" s="92"/>
    </row>
    <row r="161" spans="1:12">
      <c r="A161" s="55"/>
      <c r="B161" s="56"/>
      <c r="C161" s="56"/>
      <c r="D161" s="56"/>
      <c r="E161" s="56"/>
      <c r="F161" s="56"/>
      <c r="G161" s="56"/>
      <c r="H161" s="56"/>
      <c r="I161" s="56"/>
      <c r="J161" s="56"/>
      <c r="K161" s="56"/>
      <c r="L161" s="92"/>
    </row>
    <row r="162" spans="1:12" ht="14.25" thickBot="1">
      <c r="A162" s="125"/>
      <c r="B162" s="126"/>
      <c r="C162" s="126"/>
      <c r="D162" s="126"/>
      <c r="E162" s="126"/>
      <c r="F162" s="126"/>
      <c r="G162" s="126"/>
      <c r="H162" s="126"/>
      <c r="I162" s="126"/>
      <c r="J162" s="126"/>
      <c r="K162" s="126"/>
      <c r="L162" s="127"/>
    </row>
    <row r="163" spans="1:12">
      <c r="A163" s="91"/>
      <c r="B163" s="91"/>
      <c r="C163" s="91"/>
      <c r="D163" s="91"/>
      <c r="E163" s="91"/>
      <c r="F163" s="91"/>
      <c r="G163" s="91"/>
      <c r="H163" s="91"/>
      <c r="I163" s="91"/>
      <c r="J163" s="91"/>
      <c r="K163" s="91"/>
      <c r="L163" s="91"/>
    </row>
  </sheetData>
  <sheetProtection password="CC9A" sheet="1" objects="1" scenarios="1" formatCells="0" formatRows="0" insertRows="0" deleteRows="0"/>
  <mergeCells count="55">
    <mergeCell ref="B7:K9"/>
    <mergeCell ref="A105:L105"/>
    <mergeCell ref="A106:B106"/>
    <mergeCell ref="C106:J106"/>
    <mergeCell ref="K106:L106"/>
    <mergeCell ref="C12:K16"/>
    <mergeCell ref="C19:K20"/>
    <mergeCell ref="C22:I22"/>
    <mergeCell ref="J22:K22"/>
    <mergeCell ref="K28:L28"/>
    <mergeCell ref="C54:G54"/>
    <mergeCell ref="I54:L54"/>
    <mergeCell ref="C81:K86"/>
    <mergeCell ref="A55:B55"/>
    <mergeCell ref="K31:L31"/>
    <mergeCell ref="K33:L33"/>
    <mergeCell ref="A107:B107"/>
    <mergeCell ref="C107:G107"/>
    <mergeCell ref="I107:L107"/>
    <mergeCell ref="K29:L29"/>
    <mergeCell ref="A53:B53"/>
    <mergeCell ref="A54:B54"/>
    <mergeCell ref="C97:E97"/>
    <mergeCell ref="C95:G95"/>
    <mergeCell ref="A52:L52"/>
    <mergeCell ref="C53:J53"/>
    <mergeCell ref="K88:L88"/>
    <mergeCell ref="K90:L90"/>
    <mergeCell ref="K92:L92"/>
    <mergeCell ref="K53:L53"/>
    <mergeCell ref="C90:G90"/>
    <mergeCell ref="K32:L32"/>
    <mergeCell ref="A5:B5"/>
    <mergeCell ref="A2:L2"/>
    <mergeCell ref="C3:J3"/>
    <mergeCell ref="K3:L3"/>
    <mergeCell ref="C4:G4"/>
    <mergeCell ref="I4:L4"/>
    <mergeCell ref="A3:B3"/>
    <mergeCell ref="A4:B4"/>
    <mergeCell ref="K5:L5"/>
    <mergeCell ref="C5:E5"/>
    <mergeCell ref="K34:L34"/>
    <mergeCell ref="C77:K78"/>
    <mergeCell ref="B75:K75"/>
    <mergeCell ref="K68:L68"/>
    <mergeCell ref="C39:H39"/>
    <mergeCell ref="C73:E73"/>
    <mergeCell ref="K41:L41"/>
    <mergeCell ref="K42:L42"/>
    <mergeCell ref="B57:J58"/>
    <mergeCell ref="C66:G66"/>
    <mergeCell ref="K66:L66"/>
    <mergeCell ref="C55:E55"/>
    <mergeCell ref="K55:L55"/>
  </mergeCells>
  <phoneticPr fontId="3"/>
  <conditionalFormatting sqref="I95">
    <cfRule type="expression" dxfId="13" priority="12" stopIfTrue="1">
      <formula>OR(+$I$95&gt;$F$97,$I$95&lt;$H$97)</formula>
    </cfRule>
  </conditionalFormatting>
  <conditionalFormatting sqref="I71">
    <cfRule type="expression" dxfId="12" priority="11" stopIfTrue="1">
      <formula>OR(+$I$71&gt;$F$73,$I$71&lt;$H$73)</formula>
    </cfRule>
  </conditionalFormatting>
  <conditionalFormatting sqref="A24">
    <cfRule type="expression" dxfId="11" priority="10" stopIfTrue="1">
      <formula>$J$22="①"</formula>
    </cfRule>
  </conditionalFormatting>
  <conditionalFormatting sqref="I66">
    <cfRule type="expression" dxfId="10" priority="9">
      <formula>$J$22="②"</formula>
    </cfRule>
  </conditionalFormatting>
  <conditionalFormatting sqref="A57">
    <cfRule type="expression" dxfId="9" priority="8" stopIfTrue="1">
      <formula>$J$22="②"</formula>
    </cfRule>
  </conditionalFormatting>
  <conditionalFormatting sqref="I28:I33">
    <cfRule type="expression" dxfId="8" priority="7">
      <formula>$J$22="①"</formula>
    </cfRule>
  </conditionalFormatting>
  <conditionalFormatting sqref="I34">
    <cfRule type="expression" dxfId="7" priority="6">
      <formula>$J$22="①"</formula>
    </cfRule>
  </conditionalFormatting>
  <conditionalFormatting sqref="I42">
    <cfRule type="expression" dxfId="6" priority="5">
      <formula>$J$22="①"</formula>
    </cfRule>
  </conditionalFormatting>
  <conditionalFormatting sqref="I41">
    <cfRule type="expression" dxfId="5" priority="4">
      <formula>$J$22="①"</formula>
    </cfRule>
  </conditionalFormatting>
  <conditionalFormatting sqref="I36">
    <cfRule type="expression" dxfId="4" priority="1">
      <formula>$J$22="①"</formula>
    </cfRule>
  </conditionalFormatting>
  <dataValidations count="3">
    <dataValidation type="list" allowBlank="1" showInputMessage="1" showErrorMessage="1" sqref="WVN36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formula1>"湿　式,乾　式"</formula1>
    </dataValidation>
    <dataValidation type="list" allowBlank="1" showInputMessage="1" showErrorMessage="1" sqref="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formula1>"（選択して下さい）,①,②"</formula1>
    </dataValidation>
    <dataValidation type="list" allowBlank="1" showInputMessage="1" showErrorMessage="1" sqref="I36">
      <formula1>"（選択）,湿　式,乾　式"</formula1>
    </dataValidation>
  </dataValidations>
  <pageMargins left="0.78740157480314965" right="0.51181102362204722" top="0.59055118110236227" bottom="0.59055118110236227" header="0.19685039370078741" footer="0.19685039370078741"/>
  <pageSetup paperSize="9" fitToHeight="0" orientation="portrait" r:id="rId1"/>
  <headerFooter alignWithMargins="0"/>
  <rowBreaks count="1" manualBreakCount="1">
    <brk id="10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99"/>
  <sheetViews>
    <sheetView view="pageBreakPreview" zoomScaleNormal="100" zoomScaleSheetLayoutView="100" workbookViewId="0">
      <selection activeCell="D5" sqref="D5:F5"/>
    </sheetView>
  </sheetViews>
  <sheetFormatPr defaultColWidth="9" defaultRowHeight="13.5"/>
  <cols>
    <col min="1" max="2" width="4.25" style="1" customWidth="1"/>
    <col min="3" max="3" width="7" style="1" customWidth="1"/>
    <col min="4" max="4" width="9.125" style="1" customWidth="1"/>
    <col min="5" max="5" width="8.125" style="1" customWidth="1"/>
    <col min="6" max="6" width="6.5" style="1" customWidth="1"/>
    <col min="7" max="7" width="10" style="1" customWidth="1"/>
    <col min="8" max="8" width="9.125" style="1" customWidth="1"/>
    <col min="9" max="9" width="8.5" style="1" customWidth="1"/>
    <col min="10" max="10" width="7.5" style="1" customWidth="1"/>
    <col min="11" max="11" width="6.125" style="1" customWidth="1"/>
    <col min="12" max="12" width="9.5" style="1" customWidth="1"/>
    <col min="13" max="13" width="5.5" style="1" customWidth="1"/>
    <col min="14" max="16384" width="9" style="1"/>
  </cols>
  <sheetData>
    <row r="1" spans="1:14" ht="15" customHeight="1" thickBot="1">
      <c r="A1" s="3"/>
      <c r="B1" s="3"/>
      <c r="C1" s="3"/>
      <c r="D1" s="3"/>
      <c r="E1" s="3"/>
      <c r="F1" s="3"/>
      <c r="G1" s="3"/>
      <c r="H1" s="3"/>
      <c r="I1" s="3"/>
      <c r="J1" s="3"/>
      <c r="K1" s="3"/>
      <c r="L1" s="3"/>
    </row>
    <row r="2" spans="1:14" s="7" customFormat="1" ht="18.75" customHeight="1">
      <c r="A2" s="479" t="s">
        <v>88</v>
      </c>
      <c r="B2" s="480"/>
      <c r="C2" s="480"/>
      <c r="D2" s="480"/>
      <c r="E2" s="480"/>
      <c r="F2" s="480"/>
      <c r="G2" s="480"/>
      <c r="H2" s="480"/>
      <c r="I2" s="480"/>
      <c r="J2" s="480"/>
      <c r="K2" s="480"/>
      <c r="L2" s="481"/>
    </row>
    <row r="3" spans="1:14" s="7" customFormat="1" ht="28.5" customHeight="1">
      <c r="A3" s="490" t="s">
        <v>131</v>
      </c>
      <c r="B3" s="491"/>
      <c r="C3" s="485" t="str">
        <f>表紙!B3&amp;"　　（２．熱効率）"</f>
        <v>立体炊飯器、小型炊飯器(選択してください)　　（２．熱効率）</v>
      </c>
      <c r="D3" s="485"/>
      <c r="E3" s="485"/>
      <c r="F3" s="485"/>
      <c r="G3" s="485"/>
      <c r="H3" s="485"/>
      <c r="I3" s="485"/>
      <c r="J3" s="485"/>
      <c r="K3" s="485" t="str">
        <f xml:space="preserve"> IF(表紙!$C$12="選択してください","","ガス種："&amp;表紙!$C$12)</f>
        <v/>
      </c>
      <c r="L3" s="486"/>
    </row>
    <row r="4" spans="1:14" s="7" customFormat="1" ht="18" customHeight="1" thickBot="1">
      <c r="A4" s="492" t="s">
        <v>230</v>
      </c>
      <c r="B4" s="493"/>
      <c r="C4" s="487" t="str">
        <f>IF(表紙!$B$6=0,"",表紙!$B$6)</f>
        <v/>
      </c>
      <c r="D4" s="487"/>
      <c r="E4" s="487"/>
      <c r="F4" s="487"/>
      <c r="G4" s="487"/>
      <c r="H4" s="487"/>
      <c r="I4" s="186" t="s">
        <v>58</v>
      </c>
      <c r="J4" s="488" t="str">
        <f>IF(表紙!$H$5=0,"",表紙!$H$5)</f>
        <v/>
      </c>
      <c r="K4" s="510"/>
      <c r="L4" s="511"/>
    </row>
    <row r="5" spans="1:14" s="7" customFormat="1" ht="15.75" customHeight="1">
      <c r="A5" s="517" t="s">
        <v>6</v>
      </c>
      <c r="B5" s="508"/>
      <c r="C5" s="508" t="s">
        <v>20</v>
      </c>
      <c r="D5" s="519"/>
      <c r="E5" s="519"/>
      <c r="F5" s="519"/>
      <c r="G5" s="508" t="s">
        <v>21</v>
      </c>
      <c r="H5" s="189"/>
      <c r="I5" s="508" t="s">
        <v>28</v>
      </c>
      <c r="J5" s="189"/>
      <c r="K5" s="521" t="s">
        <v>235</v>
      </c>
      <c r="L5" s="185"/>
    </row>
    <row r="6" spans="1:14" s="7" customFormat="1" ht="15.75" customHeight="1" thickBot="1">
      <c r="A6" s="518" t="s">
        <v>13</v>
      </c>
      <c r="B6" s="509"/>
      <c r="C6" s="509"/>
      <c r="D6" s="520"/>
      <c r="E6" s="520"/>
      <c r="F6" s="520"/>
      <c r="G6" s="509"/>
      <c r="H6" s="190"/>
      <c r="I6" s="509"/>
      <c r="J6" s="190"/>
      <c r="K6" s="509"/>
      <c r="L6" s="6"/>
    </row>
    <row r="7" spans="1:14" s="7" customFormat="1" ht="5.25" customHeight="1">
      <c r="A7" s="141"/>
      <c r="B7" s="50"/>
      <c r="C7" s="50"/>
      <c r="D7" s="142"/>
      <c r="E7" s="142"/>
      <c r="F7" s="142"/>
      <c r="G7" s="169"/>
      <c r="H7" s="294"/>
      <c r="I7" s="50"/>
      <c r="J7" s="294"/>
      <c r="K7" s="169"/>
      <c r="L7" s="295"/>
    </row>
    <row r="8" spans="1:14" s="7" customFormat="1" ht="15" customHeight="1">
      <c r="A8" s="62"/>
      <c r="B8" s="465" t="s">
        <v>212</v>
      </c>
      <c r="C8" s="465"/>
      <c r="D8" s="465"/>
      <c r="E8" s="465"/>
      <c r="F8" s="465"/>
      <c r="G8" s="465"/>
      <c r="H8" s="465"/>
      <c r="I8" s="465"/>
      <c r="J8" s="465"/>
      <c r="K8" s="465"/>
      <c r="L8" s="124"/>
      <c r="M8" s="57"/>
      <c r="N8" s="8"/>
    </row>
    <row r="9" spans="1:14" s="7" customFormat="1" ht="15" customHeight="1">
      <c r="A9" s="62"/>
      <c r="B9" s="465"/>
      <c r="C9" s="465"/>
      <c r="D9" s="465"/>
      <c r="E9" s="465"/>
      <c r="F9" s="465"/>
      <c r="G9" s="465"/>
      <c r="H9" s="465"/>
      <c r="I9" s="465"/>
      <c r="J9" s="465"/>
      <c r="K9" s="465"/>
      <c r="L9" s="124"/>
      <c r="M9" s="57"/>
    </row>
    <row r="10" spans="1:14" s="7" customFormat="1" ht="15" customHeight="1">
      <c r="A10" s="62"/>
      <c r="B10" s="465"/>
      <c r="C10" s="465"/>
      <c r="D10" s="465"/>
      <c r="E10" s="465"/>
      <c r="F10" s="465"/>
      <c r="G10" s="465"/>
      <c r="H10" s="465"/>
      <c r="I10" s="465"/>
      <c r="J10" s="465"/>
      <c r="K10" s="465"/>
      <c r="L10" s="124"/>
      <c r="M10" s="57"/>
    </row>
    <row r="11" spans="1:14" s="7" customFormat="1" ht="5.25" customHeight="1">
      <c r="A11" s="141"/>
      <c r="B11" s="50"/>
      <c r="C11" s="50"/>
      <c r="D11" s="142"/>
      <c r="E11" s="142"/>
      <c r="F11" s="142"/>
      <c r="G11" s="169"/>
      <c r="H11" s="294"/>
      <c r="I11" s="50"/>
      <c r="J11" s="294"/>
      <c r="K11" s="169"/>
      <c r="L11" s="295"/>
    </row>
    <row r="12" spans="1:14">
      <c r="A12" s="55"/>
      <c r="B12" s="129" t="s">
        <v>46</v>
      </c>
      <c r="C12" s="91"/>
      <c r="D12" s="57"/>
      <c r="E12" s="57"/>
      <c r="F12" s="57"/>
      <c r="G12" s="57"/>
      <c r="H12" s="57"/>
      <c r="I12" s="57"/>
      <c r="J12" s="57"/>
      <c r="K12" s="57"/>
      <c r="L12" s="63"/>
    </row>
    <row r="13" spans="1:14" ht="15" customHeight="1">
      <c r="A13" s="130"/>
      <c r="B13" s="251"/>
      <c r="C13" s="465" t="s">
        <v>231</v>
      </c>
      <c r="D13" s="465"/>
      <c r="E13" s="465"/>
      <c r="F13" s="465"/>
      <c r="G13" s="465"/>
      <c r="H13" s="465"/>
      <c r="I13" s="465"/>
      <c r="J13" s="465"/>
      <c r="K13" s="465"/>
      <c r="L13" s="63"/>
    </row>
    <row r="14" spans="1:14" ht="15" customHeight="1">
      <c r="A14" s="130"/>
      <c r="B14" s="251"/>
      <c r="C14" s="465"/>
      <c r="D14" s="465"/>
      <c r="E14" s="465"/>
      <c r="F14" s="465"/>
      <c r="G14" s="465"/>
      <c r="H14" s="465"/>
      <c r="I14" s="465"/>
      <c r="J14" s="465"/>
      <c r="K14" s="465"/>
      <c r="L14" s="63"/>
    </row>
    <row r="15" spans="1:14" ht="15" customHeight="1">
      <c r="A15" s="130"/>
      <c r="B15" s="251"/>
      <c r="C15" s="465"/>
      <c r="D15" s="465"/>
      <c r="E15" s="465"/>
      <c r="F15" s="465"/>
      <c r="G15" s="465"/>
      <c r="H15" s="465"/>
      <c r="I15" s="465"/>
      <c r="J15" s="465"/>
      <c r="K15" s="465"/>
      <c r="L15" s="63"/>
    </row>
    <row r="16" spans="1:14" ht="15" customHeight="1">
      <c r="A16" s="130"/>
      <c r="B16" s="251"/>
      <c r="C16" s="465"/>
      <c r="D16" s="465"/>
      <c r="E16" s="465"/>
      <c r="F16" s="465"/>
      <c r="G16" s="465"/>
      <c r="H16" s="465"/>
      <c r="I16" s="465"/>
      <c r="J16" s="465"/>
      <c r="K16" s="465"/>
      <c r="L16" s="63"/>
    </row>
    <row r="17" spans="1:14" ht="15" customHeight="1">
      <c r="A17" s="130"/>
      <c r="B17" s="251"/>
      <c r="C17" s="465"/>
      <c r="D17" s="465"/>
      <c r="E17" s="465"/>
      <c r="F17" s="465"/>
      <c r="G17" s="465"/>
      <c r="H17" s="465"/>
      <c r="I17" s="465"/>
      <c r="J17" s="465"/>
      <c r="K17" s="465"/>
      <c r="L17" s="63"/>
    </row>
    <row r="18" spans="1:14" ht="15" customHeight="1">
      <c r="A18" s="130"/>
      <c r="B18" s="251"/>
      <c r="C18" s="465"/>
      <c r="D18" s="465"/>
      <c r="E18" s="465"/>
      <c r="F18" s="465"/>
      <c r="G18" s="465"/>
      <c r="H18" s="465"/>
      <c r="I18" s="465"/>
      <c r="J18" s="465"/>
      <c r="K18" s="465"/>
      <c r="L18" s="63"/>
    </row>
    <row r="19" spans="1:14" ht="15" customHeight="1">
      <c r="A19" s="130"/>
      <c r="B19" s="251"/>
      <c r="C19" s="465"/>
      <c r="D19" s="465"/>
      <c r="E19" s="465"/>
      <c r="F19" s="465"/>
      <c r="G19" s="465"/>
      <c r="H19" s="465"/>
      <c r="I19" s="465"/>
      <c r="J19" s="465"/>
      <c r="K19" s="465"/>
      <c r="L19" s="63"/>
    </row>
    <row r="20" spans="1:14" ht="15" customHeight="1">
      <c r="A20" s="131"/>
      <c r="B20" s="132"/>
      <c r="C20" s="465"/>
      <c r="D20" s="465"/>
      <c r="E20" s="465"/>
      <c r="F20" s="465"/>
      <c r="G20" s="465"/>
      <c r="H20" s="465"/>
      <c r="I20" s="465"/>
      <c r="J20" s="465"/>
      <c r="K20" s="465"/>
      <c r="L20" s="63"/>
    </row>
    <row r="21" spans="1:14" ht="18.600000000000001" customHeight="1">
      <c r="A21" s="131"/>
      <c r="B21" s="132"/>
      <c r="C21" s="104"/>
      <c r="D21" s="133"/>
      <c r="E21" s="133"/>
      <c r="F21" s="133"/>
      <c r="G21" s="133"/>
      <c r="H21" s="133"/>
      <c r="I21" s="133"/>
      <c r="J21" s="133"/>
      <c r="K21" s="133"/>
      <c r="L21" s="63"/>
    </row>
    <row r="22" spans="1:14" ht="18.600000000000001" customHeight="1">
      <c r="A22" s="131"/>
      <c r="B22" s="132"/>
      <c r="C22" s="104"/>
      <c r="D22" s="133"/>
      <c r="E22" s="133"/>
      <c r="F22" s="133"/>
      <c r="G22" s="133"/>
      <c r="H22" s="133"/>
      <c r="I22" s="133"/>
      <c r="J22" s="133"/>
      <c r="K22" s="133"/>
      <c r="L22" s="63"/>
    </row>
    <row r="23" spans="1:14" ht="15" customHeight="1">
      <c r="A23" s="55"/>
      <c r="B23" s="56"/>
      <c r="C23" s="57"/>
      <c r="D23" s="56"/>
      <c r="E23" s="57"/>
      <c r="F23" s="57"/>
      <c r="G23" s="56"/>
      <c r="H23" s="57"/>
      <c r="I23" s="50" t="s">
        <v>6</v>
      </c>
      <c r="J23" s="50" t="s">
        <v>13</v>
      </c>
      <c r="K23" s="57"/>
      <c r="L23" s="63"/>
    </row>
    <row r="24" spans="1:14" ht="17.25" customHeight="1">
      <c r="A24" s="55"/>
      <c r="B24" s="56"/>
      <c r="C24" s="115" t="s">
        <v>157</v>
      </c>
      <c r="D24" s="56"/>
      <c r="E24" s="57"/>
      <c r="F24" s="57"/>
      <c r="G24" s="56"/>
      <c r="H24" s="134" t="s">
        <v>145</v>
      </c>
      <c r="I24" s="202"/>
      <c r="J24" s="202"/>
      <c r="K24" s="105" t="s">
        <v>38</v>
      </c>
      <c r="L24" s="106" t="s">
        <v>33</v>
      </c>
      <c r="N24" s="7"/>
    </row>
    <row r="25" spans="1:14" ht="17.25" customHeight="1">
      <c r="A25" s="55"/>
      <c r="B25" s="56"/>
      <c r="C25" s="135" t="s">
        <v>158</v>
      </c>
      <c r="D25" s="56"/>
      <c r="E25" s="57"/>
      <c r="F25" s="57"/>
      <c r="G25" s="56"/>
      <c r="H25" s="69" t="s">
        <v>147</v>
      </c>
      <c r="I25" s="203"/>
      <c r="J25" s="203"/>
      <c r="K25" s="105" t="s">
        <v>39</v>
      </c>
      <c r="L25" s="106" t="s">
        <v>32</v>
      </c>
      <c r="N25" s="7"/>
    </row>
    <row r="26" spans="1:14" ht="17.25" customHeight="1">
      <c r="A26" s="55"/>
      <c r="B26" s="56"/>
      <c r="C26" s="135" t="s">
        <v>159</v>
      </c>
      <c r="D26" s="56"/>
      <c r="E26" s="57"/>
      <c r="F26" s="57"/>
      <c r="G26" s="56"/>
      <c r="H26" s="69" t="s">
        <v>148</v>
      </c>
      <c r="I26" s="203"/>
      <c r="J26" s="203"/>
      <c r="K26" s="105" t="s">
        <v>39</v>
      </c>
      <c r="L26" s="106" t="s">
        <v>32</v>
      </c>
    </row>
    <row r="27" spans="1:14" ht="17.25" customHeight="1">
      <c r="A27" s="55"/>
      <c r="B27" s="56"/>
      <c r="C27" s="115" t="s">
        <v>160</v>
      </c>
      <c r="D27" s="56"/>
      <c r="E27" s="97"/>
      <c r="F27" s="56"/>
      <c r="G27" s="56"/>
      <c r="H27" s="69" t="s">
        <v>146</v>
      </c>
      <c r="I27" s="225">
        <v>4.1900000000000004</v>
      </c>
      <c r="J27" s="225">
        <v>4.1900000000000004</v>
      </c>
      <c r="K27" s="67" t="s">
        <v>59</v>
      </c>
      <c r="L27" s="116"/>
      <c r="N27" s="8"/>
    </row>
    <row r="28" spans="1:14" ht="19.5" customHeight="1">
      <c r="A28" s="55"/>
      <c r="B28" s="56"/>
      <c r="C28" s="238" t="s">
        <v>232</v>
      </c>
      <c r="D28" s="238"/>
      <c r="E28" s="238"/>
      <c r="F28" s="260"/>
      <c r="G28" s="56"/>
      <c r="H28" s="134" t="s">
        <v>233</v>
      </c>
      <c r="I28" s="296" t="str">
        <f>IF(I25="","",(I32*I33*(I35+I36-I37)*273/3600/101.3/(273+I34)))</f>
        <v/>
      </c>
      <c r="J28" s="296" t="str">
        <f>IF(J25="","",(J32*J33*(J35+J36-J37)*273/3600/101.3/(273+J34)))</f>
        <v/>
      </c>
      <c r="K28" s="105" t="s">
        <v>40</v>
      </c>
      <c r="L28" s="106" t="s">
        <v>34</v>
      </c>
      <c r="N28" s="8"/>
    </row>
    <row r="29" spans="1:14" ht="19.5" customHeight="1">
      <c r="A29" s="55"/>
      <c r="B29" s="56"/>
      <c r="C29" s="297" t="s">
        <v>150</v>
      </c>
      <c r="D29" s="298"/>
      <c r="E29" s="298"/>
      <c r="F29" s="298"/>
      <c r="G29" s="298"/>
      <c r="H29" s="298"/>
      <c r="I29" s="298"/>
      <c r="J29" s="298"/>
      <c r="K29" s="298"/>
      <c r="L29" s="136"/>
      <c r="N29" s="8"/>
    </row>
    <row r="30" spans="1:14" ht="19.5" customHeight="1">
      <c r="A30" s="55"/>
      <c r="B30" s="56"/>
      <c r="C30" s="260"/>
      <c r="D30" s="260"/>
      <c r="E30" s="260"/>
      <c r="F30" s="260"/>
      <c r="G30" s="137"/>
      <c r="H30" s="299"/>
      <c r="I30" s="299"/>
      <c r="J30" s="105"/>
      <c r="K30" s="105"/>
      <c r="L30" s="136"/>
      <c r="N30" s="8"/>
    </row>
    <row r="31" spans="1:14" ht="19.5" customHeight="1">
      <c r="A31" s="55"/>
      <c r="B31" s="56"/>
      <c r="C31" s="260"/>
      <c r="D31" s="260"/>
      <c r="E31" s="260"/>
      <c r="F31" s="260"/>
      <c r="G31" s="137"/>
      <c r="H31" s="299"/>
      <c r="I31" s="299"/>
      <c r="J31" s="105"/>
      <c r="K31" s="105"/>
      <c r="L31" s="136"/>
      <c r="N31" s="7"/>
    </row>
    <row r="32" spans="1:14" ht="16.7" customHeight="1">
      <c r="A32" s="55"/>
      <c r="B32" s="56"/>
      <c r="C32" s="278" t="s">
        <v>198</v>
      </c>
      <c r="D32" s="97"/>
      <c r="E32" s="97"/>
      <c r="F32" s="279"/>
      <c r="G32" s="276"/>
      <c r="H32" s="277" t="s">
        <v>190</v>
      </c>
      <c r="I32" s="204"/>
      <c r="J32" s="303"/>
      <c r="K32" s="280" t="s">
        <v>161</v>
      </c>
      <c r="L32" s="106" t="s">
        <v>34</v>
      </c>
      <c r="N32" s="8"/>
    </row>
    <row r="33" spans="1:14" ht="16.7" customHeight="1">
      <c r="A33" s="55"/>
      <c r="B33" s="56"/>
      <c r="C33" s="278" t="s">
        <v>152</v>
      </c>
      <c r="D33" s="97"/>
      <c r="E33" s="97"/>
      <c r="F33" s="97"/>
      <c r="G33" s="276"/>
      <c r="H33" s="277" t="s">
        <v>191</v>
      </c>
      <c r="I33" s="205"/>
      <c r="J33" s="304"/>
      <c r="K33" s="300" t="s">
        <v>51</v>
      </c>
      <c r="L33" s="106" t="s">
        <v>41</v>
      </c>
      <c r="N33" s="8"/>
    </row>
    <row r="34" spans="1:14" ht="17.25" customHeight="1">
      <c r="A34" s="55"/>
      <c r="B34" s="56"/>
      <c r="C34" s="278" t="s">
        <v>153</v>
      </c>
      <c r="D34" s="97"/>
      <c r="E34" s="97"/>
      <c r="F34" s="97"/>
      <c r="G34" s="97"/>
      <c r="H34" s="277" t="s">
        <v>192</v>
      </c>
      <c r="I34" s="206"/>
      <c r="J34" s="305"/>
      <c r="K34" s="280" t="s">
        <v>39</v>
      </c>
      <c r="L34" s="106" t="s">
        <v>32</v>
      </c>
      <c r="N34" s="22"/>
    </row>
    <row r="35" spans="1:14" ht="17.25" customHeight="1">
      <c r="A35" s="55"/>
      <c r="B35" s="56"/>
      <c r="C35" s="278" t="s">
        <v>154</v>
      </c>
      <c r="D35" s="97"/>
      <c r="E35" s="97"/>
      <c r="F35" s="97"/>
      <c r="G35" s="97"/>
      <c r="H35" s="277" t="s">
        <v>193</v>
      </c>
      <c r="I35" s="207"/>
      <c r="J35" s="306"/>
      <c r="K35" s="280" t="s">
        <v>52</v>
      </c>
      <c r="L35" s="106" t="s">
        <v>33</v>
      </c>
      <c r="N35" s="22"/>
    </row>
    <row r="36" spans="1:14" ht="16.7" customHeight="1">
      <c r="A36" s="55"/>
      <c r="B36" s="56"/>
      <c r="C36" s="281" t="s">
        <v>155</v>
      </c>
      <c r="D36" s="97"/>
      <c r="E36" s="97"/>
      <c r="F36" s="97"/>
      <c r="G36" s="97"/>
      <c r="H36" s="277" t="s">
        <v>194</v>
      </c>
      <c r="I36" s="207"/>
      <c r="J36" s="306"/>
      <c r="K36" s="280" t="s">
        <v>52</v>
      </c>
      <c r="L36" s="106" t="s">
        <v>33</v>
      </c>
      <c r="N36" s="8"/>
    </row>
    <row r="37" spans="1:14" ht="17.25" customHeight="1">
      <c r="A37" s="55"/>
      <c r="B37" s="56"/>
      <c r="C37" s="281" t="s">
        <v>156</v>
      </c>
      <c r="D37" s="97"/>
      <c r="E37" s="97"/>
      <c r="F37" s="97"/>
      <c r="G37" s="97"/>
      <c r="H37" s="277" t="s">
        <v>195</v>
      </c>
      <c r="I37" s="208" t="str">
        <f>IF(I34="","",IF($I$39="乾　式","0.00",10^(7.203-1735.74/(I34+234))))</f>
        <v/>
      </c>
      <c r="J37" s="208" t="str">
        <f>IF(J34="","",IF($I$39="乾　式","0.00",10^(7.203-1735.74/(J34+234))))</f>
        <v/>
      </c>
      <c r="K37" s="280" t="s">
        <v>52</v>
      </c>
      <c r="L37" s="106" t="s">
        <v>33</v>
      </c>
      <c r="N37" s="8"/>
    </row>
    <row r="38" spans="1:14" ht="6" customHeight="1">
      <c r="A38" s="55"/>
      <c r="B38" s="56"/>
      <c r="C38" s="281"/>
      <c r="D38" s="91"/>
      <c r="E38" s="72"/>
      <c r="F38" s="72"/>
      <c r="G38" s="72"/>
      <c r="H38" s="301"/>
      <c r="I38" s="138"/>
      <c r="J38" s="138"/>
      <c r="K38" s="280"/>
      <c r="L38" s="106"/>
      <c r="N38" s="8"/>
    </row>
    <row r="39" spans="1:14" ht="17.25" customHeight="1">
      <c r="A39" s="55"/>
      <c r="B39" s="56"/>
      <c r="C39" s="49" t="s">
        <v>242</v>
      </c>
      <c r="D39" s="284"/>
      <c r="E39" s="53"/>
      <c r="F39" s="56"/>
      <c r="G39" s="284"/>
      <c r="H39" s="302"/>
      <c r="I39" s="307" t="s">
        <v>267</v>
      </c>
      <c r="J39" s="56"/>
      <c r="K39" s="280"/>
      <c r="L39" s="106"/>
      <c r="N39" s="5"/>
    </row>
    <row r="40" spans="1:14" ht="17.45" customHeight="1">
      <c r="A40" s="55"/>
      <c r="B40" s="56"/>
      <c r="C40" s="251" t="s">
        <v>188</v>
      </c>
      <c r="D40" s="97"/>
      <c r="E40" s="97"/>
      <c r="F40" s="97"/>
      <c r="G40" s="97"/>
      <c r="H40" s="97"/>
      <c r="I40" s="276"/>
      <c r="J40" s="276"/>
      <c r="K40" s="105"/>
      <c r="L40" s="139"/>
      <c r="N40" s="42"/>
    </row>
    <row r="41" spans="1:14" ht="20.45" customHeight="1">
      <c r="A41" s="55"/>
      <c r="B41" s="56"/>
      <c r="C41" s="251" t="s">
        <v>189</v>
      </c>
      <c r="D41" s="97"/>
      <c r="E41" s="97"/>
      <c r="F41" s="97"/>
      <c r="G41" s="97"/>
      <c r="H41" s="97"/>
      <c r="I41" s="97"/>
      <c r="J41" s="97"/>
      <c r="K41" s="105"/>
      <c r="L41" s="139"/>
    </row>
    <row r="42" spans="1:14" ht="18" customHeight="1">
      <c r="A42" s="55"/>
      <c r="B42" s="56"/>
      <c r="C42" s="466"/>
      <c r="D42" s="467"/>
      <c r="E42" s="467"/>
      <c r="F42" s="467"/>
      <c r="G42" s="467"/>
      <c r="H42" s="467"/>
      <c r="I42" s="50"/>
      <c r="J42" s="57"/>
      <c r="K42" s="105"/>
      <c r="L42" s="63"/>
    </row>
    <row r="43" spans="1:14" ht="13.35" customHeight="1" thickBot="1">
      <c r="A43" s="55"/>
      <c r="B43" s="56"/>
      <c r="C43" s="251"/>
      <c r="D43" s="97"/>
      <c r="E43" s="97"/>
      <c r="F43" s="97"/>
      <c r="G43" s="97"/>
      <c r="H43" s="97"/>
      <c r="I43" s="50"/>
      <c r="J43" s="57"/>
      <c r="K43" s="105"/>
      <c r="L43" s="63"/>
    </row>
    <row r="44" spans="1:14" ht="16.7" customHeight="1" thickBot="1">
      <c r="A44" s="55"/>
      <c r="B44" s="56"/>
      <c r="C44" s="251" t="s">
        <v>196</v>
      </c>
      <c r="D44" s="97"/>
      <c r="E44" s="97"/>
      <c r="F44" s="97"/>
      <c r="G44" s="97"/>
      <c r="H44" s="69" t="s">
        <v>197</v>
      </c>
      <c r="I44" s="210" t="str">
        <f>IF(COUNTBLANK(I32:I36)=0,I27*I24*(I25-I26)/(3600*I28)*100,"")</f>
        <v/>
      </c>
      <c r="J44" s="209" t="str">
        <f>IF(COUNTBLANK(J32:J36)=0,J27*J24*(J25-J26)/(3600*J28)*100,"")</f>
        <v/>
      </c>
      <c r="K44" s="105" t="s">
        <v>55</v>
      </c>
      <c r="L44" s="106" t="s">
        <v>32</v>
      </c>
    </row>
    <row r="45" spans="1:14" ht="4.7" customHeight="1" thickBot="1">
      <c r="A45" s="55"/>
      <c r="B45" s="56"/>
      <c r="C45" s="251"/>
      <c r="D45" s="97"/>
      <c r="E45" s="97"/>
      <c r="F45" s="97"/>
      <c r="G45" s="97"/>
      <c r="H45" s="97"/>
      <c r="I45" s="50"/>
      <c r="J45" s="57"/>
      <c r="K45" s="105"/>
      <c r="L45" s="106"/>
    </row>
    <row r="46" spans="1:14" ht="24" customHeight="1" thickBot="1">
      <c r="A46" s="55"/>
      <c r="B46" s="56"/>
      <c r="C46" s="57"/>
      <c r="D46" s="49"/>
      <c r="E46" s="50"/>
      <c r="F46" s="50"/>
      <c r="G46" s="50"/>
      <c r="H46" s="56"/>
      <c r="I46" s="140" t="s">
        <v>149</v>
      </c>
      <c r="J46" s="210" t="str">
        <f>IF(COUNTBLANK(I32:J36)=0,(I44+J44)/2,"")</f>
        <v/>
      </c>
      <c r="K46" s="105" t="s">
        <v>55</v>
      </c>
      <c r="L46" s="106" t="s">
        <v>32</v>
      </c>
    </row>
    <row r="47" spans="1:14" ht="6" customHeight="1" thickBot="1">
      <c r="A47" s="55"/>
      <c r="B47" s="56"/>
      <c r="C47" s="251"/>
      <c r="D47" s="56"/>
      <c r="E47" s="50"/>
      <c r="F47" s="50"/>
      <c r="G47" s="50"/>
      <c r="H47" s="50"/>
      <c r="I47" s="50"/>
      <c r="J47" s="5"/>
      <c r="K47" s="57"/>
      <c r="L47" s="63"/>
    </row>
    <row r="48" spans="1:14" ht="16.350000000000001" customHeight="1" thickBot="1">
      <c r="A48" s="55"/>
      <c r="B48" s="56"/>
      <c r="C48" s="49"/>
      <c r="D48" s="50"/>
      <c r="E48" s="50"/>
      <c r="F48" s="50"/>
      <c r="G48" s="50"/>
      <c r="H48" s="50"/>
      <c r="I48" s="53" t="s">
        <v>12</v>
      </c>
      <c r="J48" s="211" t="str">
        <f>IF(J46&lt;&gt;"",ABS(I44-J44)/J46,"")</f>
        <v/>
      </c>
      <c r="K48" s="233" t="s">
        <v>251</v>
      </c>
      <c r="L48" s="63"/>
    </row>
    <row r="49" spans="1:14" ht="16.5" customHeight="1">
      <c r="A49" s="48"/>
      <c r="B49" s="49"/>
      <c r="C49" s="56"/>
      <c r="D49" s="49"/>
      <c r="E49" s="50"/>
      <c r="F49" s="50"/>
      <c r="G49" s="52"/>
      <c r="H49" s="52"/>
      <c r="I49" s="58"/>
      <c r="J49" s="59"/>
      <c r="K49" s="60"/>
      <c r="L49" s="61"/>
      <c r="M49" s="57"/>
      <c r="N49" s="3"/>
    </row>
    <row r="50" spans="1:14" ht="18" customHeight="1" thickBot="1">
      <c r="A50" s="125"/>
      <c r="B50" s="126"/>
      <c r="C50" s="101"/>
      <c r="D50" s="101"/>
      <c r="E50" s="101"/>
      <c r="F50" s="101"/>
      <c r="G50" s="101"/>
      <c r="H50" s="101"/>
      <c r="I50" s="177"/>
      <c r="J50" s="101"/>
      <c r="K50" s="101"/>
      <c r="L50" s="102"/>
    </row>
    <row r="51" spans="1:14" ht="8.4499999999999993" customHeight="1"/>
    <row r="52" spans="1:14" ht="14.25" thickBot="1"/>
    <row r="53" spans="1:14" ht="18.75" customHeight="1">
      <c r="A53" s="514" t="s">
        <v>88</v>
      </c>
      <c r="B53" s="515"/>
      <c r="C53" s="515"/>
      <c r="D53" s="515"/>
      <c r="E53" s="515"/>
      <c r="F53" s="515"/>
      <c r="G53" s="515"/>
      <c r="H53" s="515"/>
      <c r="I53" s="515"/>
      <c r="J53" s="515"/>
      <c r="K53" s="515"/>
      <c r="L53" s="516"/>
    </row>
    <row r="54" spans="1:14" ht="28.5" customHeight="1">
      <c r="A54" s="490" t="s">
        <v>131</v>
      </c>
      <c r="B54" s="491"/>
      <c r="C54" s="485" t="str">
        <f>+$C$3</f>
        <v>立体炊飯器、小型炊飯器(選択してください)　　（２．熱効率）</v>
      </c>
      <c r="D54" s="485"/>
      <c r="E54" s="485"/>
      <c r="F54" s="485"/>
      <c r="G54" s="485"/>
      <c r="H54" s="485"/>
      <c r="I54" s="485"/>
      <c r="J54" s="485"/>
      <c r="K54" s="485" t="str">
        <f>+$K$3</f>
        <v/>
      </c>
      <c r="L54" s="486"/>
    </row>
    <row r="55" spans="1:14" ht="18" customHeight="1" thickBot="1">
      <c r="A55" s="494" t="s">
        <v>230</v>
      </c>
      <c r="B55" s="495"/>
      <c r="C55" s="496" t="str">
        <f>+$C$4</f>
        <v/>
      </c>
      <c r="D55" s="496"/>
      <c r="E55" s="496"/>
      <c r="F55" s="496"/>
      <c r="G55" s="496"/>
      <c r="H55" s="496"/>
      <c r="I55" s="176" t="s">
        <v>58</v>
      </c>
      <c r="J55" s="497" t="str">
        <f>+$J$4</f>
        <v/>
      </c>
      <c r="K55" s="512"/>
      <c r="L55" s="513"/>
    </row>
    <row r="56" spans="1:14" ht="10.9" customHeight="1">
      <c r="A56" s="141"/>
      <c r="B56" s="50"/>
      <c r="C56" s="50"/>
      <c r="D56" s="142"/>
      <c r="E56" s="142"/>
      <c r="F56" s="142"/>
      <c r="G56" s="169"/>
      <c r="H56" s="143"/>
      <c r="I56" s="50"/>
      <c r="J56" s="144"/>
      <c r="K56" s="169"/>
      <c r="L56" s="145"/>
    </row>
    <row r="57" spans="1:14" ht="16.5" customHeight="1">
      <c r="A57" s="48" t="s">
        <v>91</v>
      </c>
      <c r="B57" s="49"/>
      <c r="C57" s="56"/>
      <c r="D57" s="49"/>
      <c r="E57" s="50"/>
      <c r="F57" s="50"/>
      <c r="G57" s="52" t="s">
        <v>92</v>
      </c>
      <c r="H57" s="52"/>
      <c r="I57" s="58"/>
      <c r="J57" s="59"/>
      <c r="K57" s="60"/>
      <c r="L57" s="61"/>
      <c r="M57" s="57"/>
      <c r="N57" s="3"/>
    </row>
    <row r="58" spans="1:14" ht="16.5" customHeight="1">
      <c r="A58" s="55"/>
      <c r="B58" s="56"/>
      <c r="C58" s="56"/>
      <c r="D58" s="49"/>
      <c r="E58" s="50"/>
      <c r="F58" s="50"/>
      <c r="G58" s="50"/>
      <c r="H58" s="50"/>
      <c r="I58" s="58"/>
      <c r="J58" s="59"/>
      <c r="K58" s="60"/>
      <c r="L58" s="61"/>
      <c r="M58" s="57"/>
      <c r="N58" s="3"/>
    </row>
    <row r="59" spans="1:14" ht="16.5" customHeight="1">
      <c r="A59" s="55"/>
      <c r="B59" s="56"/>
      <c r="C59" s="56"/>
      <c r="D59" s="49"/>
      <c r="E59" s="50"/>
      <c r="F59" s="50"/>
      <c r="G59" s="50"/>
      <c r="H59" s="50"/>
      <c r="I59" s="58"/>
      <c r="J59" s="59"/>
      <c r="K59" s="60"/>
      <c r="L59" s="61"/>
      <c r="M59" s="57"/>
      <c r="N59" s="3"/>
    </row>
    <row r="60" spans="1:14" ht="16.5" customHeight="1">
      <c r="A60" s="55"/>
      <c r="B60" s="56"/>
      <c r="C60" s="56"/>
      <c r="D60" s="49"/>
      <c r="E60" s="50"/>
      <c r="F60" s="50"/>
      <c r="G60" s="50"/>
      <c r="H60" s="50"/>
      <c r="I60" s="58"/>
      <c r="J60" s="59"/>
      <c r="K60" s="60"/>
      <c r="L60" s="61"/>
      <c r="M60" s="57"/>
      <c r="N60" s="3"/>
    </row>
    <row r="61" spans="1:14" ht="16.5" customHeight="1">
      <c r="A61" s="55"/>
      <c r="B61" s="56"/>
      <c r="C61" s="56"/>
      <c r="D61" s="49"/>
      <c r="E61" s="50"/>
      <c r="F61" s="50"/>
      <c r="G61" s="50"/>
      <c r="H61" s="50"/>
      <c r="I61" s="58"/>
      <c r="J61" s="59"/>
      <c r="K61" s="60"/>
      <c r="L61" s="61"/>
      <c r="M61" s="57"/>
      <c r="N61" s="3"/>
    </row>
    <row r="62" spans="1:14" ht="16.5" customHeight="1">
      <c r="A62" s="55"/>
      <c r="B62" s="56"/>
      <c r="C62" s="56"/>
      <c r="D62" s="49"/>
      <c r="E62" s="50"/>
      <c r="F62" s="50"/>
      <c r="G62" s="50"/>
      <c r="H62" s="50"/>
      <c r="I62" s="58"/>
      <c r="J62" s="59"/>
      <c r="K62" s="60"/>
      <c r="L62" s="61"/>
      <c r="M62" s="57"/>
      <c r="N62" s="3"/>
    </row>
    <row r="63" spans="1:14" ht="16.5" customHeight="1">
      <c r="A63" s="55"/>
      <c r="B63" s="56"/>
      <c r="C63" s="56"/>
      <c r="D63" s="49"/>
      <c r="E63" s="50"/>
      <c r="F63" s="50"/>
      <c r="G63" s="50"/>
      <c r="H63" s="50"/>
      <c r="I63" s="58"/>
      <c r="J63" s="59"/>
      <c r="K63" s="60"/>
      <c r="L63" s="61"/>
      <c r="M63" s="57"/>
      <c r="N63" s="3"/>
    </row>
    <row r="64" spans="1:14" ht="16.5" customHeight="1">
      <c r="A64" s="55"/>
      <c r="B64" s="56"/>
      <c r="C64" s="56"/>
      <c r="D64" s="49"/>
      <c r="E64" s="50"/>
      <c r="F64" s="50"/>
      <c r="G64" s="50"/>
      <c r="H64" s="50"/>
      <c r="I64" s="58"/>
      <c r="J64" s="59"/>
      <c r="K64" s="60"/>
      <c r="L64" s="61"/>
      <c r="M64" s="57"/>
      <c r="N64" s="3"/>
    </row>
    <row r="65" spans="1:14" ht="16.5" customHeight="1">
      <c r="A65" s="55"/>
      <c r="B65" s="56"/>
      <c r="C65" s="56"/>
      <c r="D65" s="49"/>
      <c r="E65" s="50"/>
      <c r="F65" s="50"/>
      <c r="G65" s="50"/>
      <c r="H65" s="50"/>
      <c r="I65" s="58"/>
      <c r="J65" s="59"/>
      <c r="K65" s="60"/>
      <c r="L65" s="61"/>
      <c r="M65" s="57"/>
      <c r="N65" s="3"/>
    </row>
    <row r="66" spans="1:14" ht="16.5" customHeight="1">
      <c r="A66" s="55"/>
      <c r="B66" s="56"/>
      <c r="C66" s="56"/>
      <c r="D66" s="49"/>
      <c r="E66" s="50"/>
      <c r="F66" s="50"/>
      <c r="G66" s="50"/>
      <c r="H66" s="50"/>
      <c r="I66" s="58"/>
      <c r="J66" s="59"/>
      <c r="K66" s="60"/>
      <c r="L66" s="61"/>
      <c r="M66" s="57"/>
      <c r="N66" s="3"/>
    </row>
    <row r="67" spans="1:14" ht="16.5" customHeight="1">
      <c r="A67" s="55"/>
      <c r="B67" s="56"/>
      <c r="C67" s="56"/>
      <c r="D67" s="49"/>
      <c r="E67" s="50"/>
      <c r="F67" s="50"/>
      <c r="G67" s="50"/>
      <c r="H67" s="50"/>
      <c r="I67" s="58"/>
      <c r="J67" s="59"/>
      <c r="K67" s="60"/>
      <c r="L67" s="61"/>
      <c r="M67" s="57"/>
      <c r="N67" s="3"/>
    </row>
    <row r="68" spans="1:14" ht="16.5" customHeight="1">
      <c r="A68" s="55"/>
      <c r="B68" s="56"/>
      <c r="C68" s="56"/>
      <c r="D68" s="49"/>
      <c r="E68" s="50"/>
      <c r="F68" s="50"/>
      <c r="G68" s="50"/>
      <c r="H68" s="50"/>
      <c r="I68" s="58"/>
      <c r="J68" s="59"/>
      <c r="K68" s="60"/>
      <c r="L68" s="61"/>
      <c r="M68" s="57"/>
      <c r="N68" s="3"/>
    </row>
    <row r="69" spans="1:14" ht="16.5" customHeight="1">
      <c r="A69" s="55"/>
      <c r="B69" s="56"/>
      <c r="C69" s="56"/>
      <c r="D69" s="49"/>
      <c r="E69" s="50"/>
      <c r="F69" s="50"/>
      <c r="G69" s="50"/>
      <c r="H69" s="50"/>
      <c r="I69" s="58"/>
      <c r="J69" s="59"/>
      <c r="K69" s="60"/>
      <c r="L69" s="61"/>
      <c r="M69" s="57"/>
      <c r="N69" s="3"/>
    </row>
    <row r="70" spans="1:14" ht="16.5" customHeight="1">
      <c r="A70" s="55"/>
      <c r="B70" s="56"/>
      <c r="C70" s="56"/>
      <c r="D70" s="49"/>
      <c r="E70" s="50"/>
      <c r="F70" s="50"/>
      <c r="G70" s="50"/>
      <c r="H70" s="50"/>
      <c r="I70" s="58"/>
      <c r="J70" s="59"/>
      <c r="K70" s="60"/>
      <c r="L70" s="61"/>
      <c r="M70" s="57"/>
      <c r="N70" s="3"/>
    </row>
    <row r="71" spans="1:14" ht="16.5" customHeight="1">
      <c r="A71" s="55"/>
      <c r="B71" s="56"/>
      <c r="C71" s="56"/>
      <c r="D71" s="49"/>
      <c r="E71" s="50"/>
      <c r="F71" s="50"/>
      <c r="G71" s="50"/>
      <c r="H71" s="50"/>
      <c r="I71" s="58"/>
      <c r="J71" s="59"/>
      <c r="K71" s="60"/>
      <c r="L71" s="61"/>
      <c r="M71" s="57"/>
      <c r="N71" s="3"/>
    </row>
    <row r="72" spans="1:14" ht="16.5" customHeight="1">
      <c r="A72" s="55"/>
      <c r="B72" s="56"/>
      <c r="C72" s="56"/>
      <c r="D72" s="49"/>
      <c r="E72" s="50"/>
      <c r="F72" s="50"/>
      <c r="G72" s="50"/>
      <c r="H72" s="50"/>
      <c r="I72" s="58"/>
      <c r="J72" s="59"/>
      <c r="K72" s="60"/>
      <c r="L72" s="61"/>
      <c r="M72" s="57"/>
      <c r="N72" s="3"/>
    </row>
    <row r="73" spans="1:14" ht="16.5" customHeight="1">
      <c r="A73" s="55"/>
      <c r="B73" s="56"/>
      <c r="C73" s="56"/>
      <c r="D73" s="49"/>
      <c r="E73" s="50"/>
      <c r="F73" s="50"/>
      <c r="G73" s="50"/>
      <c r="H73" s="50"/>
      <c r="I73" s="58"/>
      <c r="J73" s="59"/>
      <c r="K73" s="60"/>
      <c r="L73" s="61"/>
      <c r="M73" s="57"/>
      <c r="N73" s="3"/>
    </row>
    <row r="74" spans="1:14" ht="16.5" customHeight="1">
      <c r="A74" s="55"/>
      <c r="B74" s="56"/>
      <c r="C74" s="56"/>
      <c r="D74" s="49"/>
      <c r="E74" s="50"/>
      <c r="F74" s="50"/>
      <c r="G74" s="50"/>
      <c r="H74" s="50"/>
      <c r="I74" s="58"/>
      <c r="J74" s="59"/>
      <c r="K74" s="60"/>
      <c r="L74" s="61"/>
      <c r="M74" s="57"/>
      <c r="N74" s="3"/>
    </row>
    <row r="75" spans="1:14" ht="16.5" customHeight="1">
      <c r="A75" s="55"/>
      <c r="B75" s="56"/>
      <c r="C75" s="56"/>
      <c r="D75" s="49"/>
      <c r="E75" s="50"/>
      <c r="F75" s="50"/>
      <c r="G75" s="50"/>
      <c r="H75" s="50"/>
      <c r="I75" s="58"/>
      <c r="J75" s="59"/>
      <c r="K75" s="60"/>
      <c r="L75" s="61"/>
      <c r="M75" s="57"/>
      <c r="N75" s="3"/>
    </row>
    <row r="76" spans="1:14" ht="16.5" customHeight="1">
      <c r="A76" s="55"/>
      <c r="B76" s="56"/>
      <c r="C76" s="56"/>
      <c r="D76" s="49"/>
      <c r="E76" s="50"/>
      <c r="F76" s="50"/>
      <c r="G76" s="50"/>
      <c r="H76" s="50"/>
      <c r="I76" s="58"/>
      <c r="J76" s="59"/>
      <c r="K76" s="60"/>
      <c r="L76" s="61"/>
      <c r="M76" s="57"/>
      <c r="N76" s="3"/>
    </row>
    <row r="77" spans="1:14" ht="16.5" customHeight="1">
      <c r="A77" s="55"/>
      <c r="B77" s="56"/>
      <c r="C77" s="56"/>
      <c r="D77" s="49"/>
      <c r="E77" s="50"/>
      <c r="F77" s="50"/>
      <c r="G77" s="50"/>
      <c r="H77" s="50"/>
      <c r="I77" s="58"/>
      <c r="J77" s="59"/>
      <c r="K77" s="60"/>
      <c r="L77" s="61"/>
      <c r="M77" s="57"/>
      <c r="N77" s="3"/>
    </row>
    <row r="78" spans="1:14" ht="16.5" customHeight="1">
      <c r="A78" s="55"/>
      <c r="B78" s="56"/>
      <c r="C78" s="56"/>
      <c r="D78" s="49"/>
      <c r="E78" s="50"/>
      <c r="F78" s="50"/>
      <c r="G78" s="50"/>
      <c r="H78" s="50"/>
      <c r="I78" s="58"/>
      <c r="J78" s="59"/>
      <c r="K78" s="60"/>
      <c r="L78" s="61"/>
      <c r="M78" s="57"/>
      <c r="N78" s="3"/>
    </row>
    <row r="79" spans="1:14" ht="16.5" customHeight="1">
      <c r="A79" s="55"/>
      <c r="B79" s="56"/>
      <c r="C79" s="56"/>
      <c r="D79" s="49"/>
      <c r="E79" s="50"/>
      <c r="F79" s="50"/>
      <c r="G79" s="50"/>
      <c r="H79" s="50"/>
      <c r="I79" s="58"/>
      <c r="J79" s="59"/>
      <c r="K79" s="60"/>
      <c r="L79" s="61"/>
      <c r="M79" s="57"/>
      <c r="N79" s="3"/>
    </row>
    <row r="80" spans="1:14" ht="16.5" customHeight="1">
      <c r="A80" s="55"/>
      <c r="B80" s="56"/>
      <c r="C80" s="56"/>
      <c r="D80" s="49"/>
      <c r="E80" s="50"/>
      <c r="F80" s="50"/>
      <c r="G80" s="50"/>
      <c r="H80" s="50"/>
      <c r="I80" s="58"/>
      <c r="J80" s="59"/>
      <c r="K80" s="60"/>
      <c r="L80" s="61"/>
      <c r="M80" s="57"/>
      <c r="N80" s="3"/>
    </row>
    <row r="81" spans="1:14" ht="16.5" customHeight="1">
      <c r="A81" s="55"/>
      <c r="B81" s="56"/>
      <c r="C81" s="56"/>
      <c r="D81" s="49"/>
      <c r="E81" s="50"/>
      <c r="F81" s="50"/>
      <c r="G81" s="50"/>
      <c r="H81" s="50"/>
      <c r="I81" s="58"/>
      <c r="J81" s="59"/>
      <c r="K81" s="60"/>
      <c r="L81" s="61"/>
      <c r="M81" s="57"/>
      <c r="N81" s="3"/>
    </row>
    <row r="82" spans="1:14" ht="16.5" customHeight="1">
      <c r="A82" s="55"/>
      <c r="B82" s="56"/>
      <c r="C82" s="56"/>
      <c r="D82" s="49"/>
      <c r="E82" s="50"/>
      <c r="F82" s="50"/>
      <c r="G82" s="50"/>
      <c r="H82" s="50"/>
      <c r="I82" s="58"/>
      <c r="J82" s="59"/>
      <c r="K82" s="60"/>
      <c r="L82" s="61"/>
      <c r="M82" s="57"/>
      <c r="N82" s="3"/>
    </row>
    <row r="83" spans="1:14" ht="16.5" customHeight="1">
      <c r="A83" s="55"/>
      <c r="B83" s="56"/>
      <c r="C83" s="56"/>
      <c r="D83" s="49"/>
      <c r="E83" s="50"/>
      <c r="F83" s="50"/>
      <c r="G83" s="50"/>
      <c r="H83" s="50"/>
      <c r="I83" s="58"/>
      <c r="J83" s="59"/>
      <c r="K83" s="60"/>
      <c r="L83" s="61"/>
      <c r="M83" s="57"/>
      <c r="N83" s="3"/>
    </row>
    <row r="84" spans="1:14" ht="16.5" customHeight="1">
      <c r="A84" s="55"/>
      <c r="B84" s="56"/>
      <c r="C84" s="56"/>
      <c r="D84" s="49"/>
      <c r="E84" s="50"/>
      <c r="F84" s="50"/>
      <c r="G84" s="50"/>
      <c r="H84" s="50"/>
      <c r="I84" s="58"/>
      <c r="J84" s="59"/>
      <c r="K84" s="60"/>
      <c r="L84" s="61"/>
      <c r="M84" s="57"/>
      <c r="N84" s="3"/>
    </row>
    <row r="85" spans="1:14" ht="16.5" customHeight="1">
      <c r="A85" s="55"/>
      <c r="B85" s="56"/>
      <c r="C85" s="56"/>
      <c r="D85" s="49"/>
      <c r="E85" s="50"/>
      <c r="F85" s="50"/>
      <c r="G85" s="50"/>
      <c r="H85" s="50"/>
      <c r="I85" s="58"/>
      <c r="J85" s="59"/>
      <c r="K85" s="60"/>
      <c r="L85" s="61"/>
      <c r="M85" s="57"/>
      <c r="N85" s="3"/>
    </row>
    <row r="86" spans="1:14" ht="16.5" customHeight="1">
      <c r="A86" s="55"/>
      <c r="B86" s="56"/>
      <c r="C86" s="56"/>
      <c r="D86" s="49"/>
      <c r="E86" s="50"/>
      <c r="F86" s="50"/>
      <c r="G86" s="50"/>
      <c r="H86" s="50"/>
      <c r="I86" s="58"/>
      <c r="J86" s="59"/>
      <c r="K86" s="60"/>
      <c r="L86" s="61"/>
      <c r="M86" s="57"/>
      <c r="N86" s="3"/>
    </row>
    <row r="87" spans="1:14" ht="16.5" customHeight="1">
      <c r="A87" s="55"/>
      <c r="B87" s="56"/>
      <c r="C87" s="56"/>
      <c r="D87" s="49"/>
      <c r="E87" s="50"/>
      <c r="F87" s="50"/>
      <c r="G87" s="50"/>
      <c r="H87" s="50"/>
      <c r="I87" s="58"/>
      <c r="J87" s="59"/>
      <c r="K87" s="60"/>
      <c r="L87" s="61"/>
      <c r="M87" s="57"/>
      <c r="N87" s="3"/>
    </row>
    <row r="88" spans="1:14" ht="16.5" customHeight="1">
      <c r="A88" s="55"/>
      <c r="B88" s="56"/>
      <c r="C88" s="56"/>
      <c r="D88" s="49"/>
      <c r="E88" s="50"/>
      <c r="F88" s="50"/>
      <c r="G88" s="50"/>
      <c r="H88" s="50"/>
      <c r="I88" s="58"/>
      <c r="J88" s="59"/>
      <c r="K88" s="60"/>
      <c r="L88" s="61"/>
      <c r="M88" s="57"/>
      <c r="N88" s="3"/>
    </row>
    <row r="89" spans="1:14" ht="16.5" customHeight="1">
      <c r="A89" s="55"/>
      <c r="B89" s="56"/>
      <c r="C89" s="56"/>
      <c r="D89" s="49"/>
      <c r="E89" s="50"/>
      <c r="F89" s="50"/>
      <c r="G89" s="50"/>
      <c r="H89" s="50"/>
      <c r="I89" s="58"/>
      <c r="J89" s="59"/>
      <c r="K89" s="60"/>
      <c r="L89" s="61"/>
      <c r="M89" s="57"/>
      <c r="N89" s="3"/>
    </row>
    <row r="90" spans="1:14" ht="16.5" customHeight="1">
      <c r="A90" s="55"/>
      <c r="B90" s="56"/>
      <c r="C90" s="56"/>
      <c r="D90" s="49"/>
      <c r="E90" s="50"/>
      <c r="F90" s="50"/>
      <c r="G90" s="50"/>
      <c r="H90" s="50"/>
      <c r="I90" s="58"/>
      <c r="J90" s="59"/>
      <c r="K90" s="60"/>
      <c r="L90" s="61"/>
      <c r="M90" s="57"/>
      <c r="N90" s="3"/>
    </row>
    <row r="91" spans="1:14" ht="16.5" customHeight="1">
      <c r="A91" s="55"/>
      <c r="B91" s="56"/>
      <c r="C91" s="56"/>
      <c r="D91" s="49"/>
      <c r="E91" s="50"/>
      <c r="F91" s="50"/>
      <c r="G91" s="50"/>
      <c r="H91" s="50"/>
      <c r="I91" s="58"/>
      <c r="J91" s="59"/>
      <c r="K91" s="60"/>
      <c r="L91" s="61"/>
      <c r="M91" s="57"/>
      <c r="N91" s="3"/>
    </row>
    <row r="92" spans="1:14" ht="16.5" customHeight="1">
      <c r="A92" s="55"/>
      <c r="B92" s="56"/>
      <c r="C92" s="56"/>
      <c r="D92" s="49"/>
      <c r="E92" s="50"/>
      <c r="F92" s="50"/>
      <c r="G92" s="50"/>
      <c r="H92" s="50"/>
      <c r="I92" s="58"/>
      <c r="J92" s="59"/>
      <c r="K92" s="60"/>
      <c r="L92" s="61"/>
      <c r="M92" s="57"/>
      <c r="N92" s="3"/>
    </row>
    <row r="93" spans="1:14" ht="16.5" customHeight="1">
      <c r="A93" s="55"/>
      <c r="B93" s="56"/>
      <c r="C93" s="56"/>
      <c r="D93" s="49"/>
      <c r="E93" s="50"/>
      <c r="F93" s="50"/>
      <c r="G93" s="50"/>
      <c r="H93" s="50"/>
      <c r="I93" s="58"/>
      <c r="J93" s="59"/>
      <c r="K93" s="60"/>
      <c r="L93" s="61"/>
      <c r="M93" s="57"/>
      <c r="N93" s="3"/>
    </row>
    <row r="94" spans="1:14" ht="16.5" customHeight="1">
      <c r="A94" s="55"/>
      <c r="B94" s="56"/>
      <c r="C94" s="56"/>
      <c r="D94" s="49"/>
      <c r="E94" s="50"/>
      <c r="F94" s="50"/>
      <c r="G94" s="50"/>
      <c r="H94" s="50"/>
      <c r="I94" s="58"/>
      <c r="J94" s="59"/>
      <c r="K94" s="60"/>
      <c r="L94" s="61"/>
      <c r="M94" s="57"/>
      <c r="N94" s="3"/>
    </row>
    <row r="95" spans="1:14" ht="16.5" customHeight="1">
      <c r="A95" s="55"/>
      <c r="B95" s="56"/>
      <c r="C95" s="56"/>
      <c r="D95" s="49"/>
      <c r="E95" s="50"/>
      <c r="F95" s="50"/>
      <c r="G95" s="50"/>
      <c r="H95" s="50"/>
      <c r="I95" s="58"/>
      <c r="J95" s="59"/>
      <c r="K95" s="60"/>
      <c r="L95" s="61"/>
      <c r="M95" s="57"/>
      <c r="N95" s="3"/>
    </row>
    <row r="96" spans="1:14" ht="16.5" customHeight="1">
      <c r="A96" s="55"/>
      <c r="B96" s="56"/>
      <c r="C96" s="56"/>
      <c r="D96" s="49"/>
      <c r="E96" s="50"/>
      <c r="F96" s="50"/>
      <c r="G96" s="50"/>
      <c r="H96" s="50"/>
      <c r="I96" s="58"/>
      <c r="J96" s="59"/>
      <c r="K96" s="60"/>
      <c r="L96" s="61"/>
      <c r="M96" s="57"/>
      <c r="N96" s="3"/>
    </row>
    <row r="97" spans="1:14" ht="16.5" customHeight="1">
      <c r="A97" s="55"/>
      <c r="B97" s="56"/>
      <c r="C97" s="56"/>
      <c r="D97" s="49"/>
      <c r="E97" s="50"/>
      <c r="F97" s="50"/>
      <c r="G97" s="50"/>
      <c r="H97" s="50"/>
      <c r="I97" s="58"/>
      <c r="J97" s="59"/>
      <c r="K97" s="60"/>
      <c r="L97" s="61"/>
      <c r="M97" s="57"/>
      <c r="N97" s="3"/>
    </row>
    <row r="98" spans="1:14" ht="15" customHeight="1" thickBot="1">
      <c r="A98" s="125"/>
      <c r="B98" s="126"/>
      <c r="C98" s="101"/>
      <c r="D98" s="101"/>
      <c r="E98" s="101"/>
      <c r="F98" s="101"/>
      <c r="G98" s="101"/>
      <c r="H98" s="101"/>
      <c r="I98" s="101"/>
      <c r="J98" s="101"/>
      <c r="K98" s="101"/>
      <c r="L98" s="102"/>
    </row>
    <row r="99" spans="1:14" ht="8.1" customHeight="1"/>
  </sheetData>
  <sheetProtection password="CC9A" sheet="1" objects="1" scenarios="1" formatCells="0" formatRows="0" insertRows="0" deleteRows="0"/>
  <mergeCells count="25">
    <mergeCell ref="A55:B55"/>
    <mergeCell ref="A6:B6"/>
    <mergeCell ref="C13:K20"/>
    <mergeCell ref="C3:J3"/>
    <mergeCell ref="C4:H4"/>
    <mergeCell ref="D5:F5"/>
    <mergeCell ref="D6:F6"/>
    <mergeCell ref="I5:I6"/>
    <mergeCell ref="K5:K6"/>
    <mergeCell ref="A2:L2"/>
    <mergeCell ref="K3:L3"/>
    <mergeCell ref="C5:C6"/>
    <mergeCell ref="J4:L4"/>
    <mergeCell ref="J55:L55"/>
    <mergeCell ref="G5:G6"/>
    <mergeCell ref="A53:L53"/>
    <mergeCell ref="K54:L54"/>
    <mergeCell ref="C42:H42"/>
    <mergeCell ref="A54:B54"/>
    <mergeCell ref="C55:H55"/>
    <mergeCell ref="B8:K10"/>
    <mergeCell ref="C54:J54"/>
    <mergeCell ref="A3:B3"/>
    <mergeCell ref="A4:B4"/>
    <mergeCell ref="A5:B5"/>
  </mergeCells>
  <phoneticPr fontId="3"/>
  <conditionalFormatting sqref="J48">
    <cfRule type="cellIs" dxfId="3" priority="5" stopIfTrue="1" operator="greaterThan">
      <formula>0.05</formula>
    </cfRule>
  </conditionalFormatting>
  <conditionalFormatting sqref="K57">
    <cfRule type="cellIs" dxfId="2" priority="1" stopIfTrue="1" operator="greaterThan">
      <formula>0.05</formula>
    </cfRule>
  </conditionalFormatting>
  <dataValidations count="1">
    <dataValidation type="list" allowBlank="1" showInputMessage="1" showErrorMessage="1" sqref="I39">
      <formula1>"（選択）,湿　式,乾　式"</formula1>
    </dataValidation>
  </dataValidations>
  <pageMargins left="0.78740157480314965" right="0.51181102362204722" top="0.59055118110236227" bottom="0.59055118110236227" header="0.19685039370078741" footer="0.19685039370078741"/>
  <pageSetup paperSize="9" fitToHeight="0" orientation="portrait" r:id="rId1"/>
  <headerFooter alignWithMargins="0"/>
  <rowBreaks count="2" manualBreakCount="2">
    <brk id="51" max="16383" man="1"/>
    <brk id="99" max="16383" man="1"/>
  </rowBreaks>
  <ignoredErrors>
    <ignoredError sqref="J28"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9"/>
  <sheetViews>
    <sheetView view="pageBreakPreview" zoomScaleNormal="100" zoomScaleSheetLayoutView="100" workbookViewId="0">
      <selection activeCell="C5" sqref="C5:F5"/>
    </sheetView>
  </sheetViews>
  <sheetFormatPr defaultColWidth="9" defaultRowHeight="13.5"/>
  <cols>
    <col min="1" max="1" width="4.25" style="1" customWidth="1"/>
    <col min="2" max="2" width="4.75" style="1" customWidth="1"/>
    <col min="3" max="3" width="8.125" style="1" customWidth="1"/>
    <col min="4" max="4" width="9.125" style="1" customWidth="1"/>
    <col min="5" max="5" width="6.75" style="1" customWidth="1"/>
    <col min="6" max="6" width="8.5" style="1" customWidth="1"/>
    <col min="7" max="8" width="8.125" style="1" customWidth="1"/>
    <col min="9" max="10" width="9.125" style="1" customWidth="1"/>
    <col min="11" max="11" width="7" style="1" customWidth="1"/>
    <col min="12" max="12" width="7.5" style="1" customWidth="1"/>
    <col min="13" max="13" width="5.5" style="1" customWidth="1"/>
    <col min="14" max="16384" width="9" style="1"/>
  </cols>
  <sheetData>
    <row r="1" spans="1:14" ht="15" customHeight="1" thickBot="1">
      <c r="A1" s="3"/>
      <c r="B1" s="3"/>
      <c r="C1" s="3"/>
      <c r="D1" s="3"/>
      <c r="E1" s="3"/>
      <c r="F1" s="3"/>
      <c r="G1" s="3"/>
      <c r="H1" s="3"/>
      <c r="I1" s="3"/>
      <c r="J1" s="3"/>
      <c r="K1" s="3"/>
      <c r="L1" s="3"/>
      <c r="M1" s="3"/>
    </row>
    <row r="2" spans="1:14" s="7" customFormat="1" ht="18.75" customHeight="1">
      <c r="A2" s="479" t="s">
        <v>88</v>
      </c>
      <c r="B2" s="480"/>
      <c r="C2" s="480"/>
      <c r="D2" s="480"/>
      <c r="E2" s="480"/>
      <c r="F2" s="480"/>
      <c r="G2" s="480"/>
      <c r="H2" s="480"/>
      <c r="I2" s="480"/>
      <c r="J2" s="480"/>
      <c r="K2" s="480"/>
      <c r="L2" s="481"/>
    </row>
    <row r="3" spans="1:14" s="7" customFormat="1" ht="28.5" customHeight="1">
      <c r="A3" s="490" t="s">
        <v>131</v>
      </c>
      <c r="B3" s="491"/>
      <c r="C3" s="485" t="str">
        <f>+表紙!B3&amp;"　　（　４．調理能力　）"</f>
        <v>立体炊飯器、小型炊飯器(選択してください)　　（　４．調理能力　）</v>
      </c>
      <c r="D3" s="523"/>
      <c r="E3" s="523"/>
      <c r="F3" s="523"/>
      <c r="G3" s="523"/>
      <c r="H3" s="523"/>
      <c r="I3" s="523"/>
      <c r="J3" s="523"/>
      <c r="K3" s="485" t="str">
        <f xml:space="preserve"> IF(表紙!$C$12="選択してください","","ガス種："&amp;表紙!$C$12)</f>
        <v/>
      </c>
      <c r="L3" s="486"/>
    </row>
    <row r="4" spans="1:14" s="7" customFormat="1" ht="18" customHeight="1" thickBot="1">
      <c r="A4" s="492" t="s">
        <v>230</v>
      </c>
      <c r="B4" s="493"/>
      <c r="C4" s="487" t="str">
        <f>IF(表紙!$B$6=0,"",表紙!$B$6)</f>
        <v/>
      </c>
      <c r="D4" s="487"/>
      <c r="E4" s="488"/>
      <c r="F4" s="488"/>
      <c r="G4" s="488"/>
      <c r="H4" s="186" t="s">
        <v>1</v>
      </c>
      <c r="I4" s="488" t="str">
        <f>IF(表紙!$H$5=0,"",表紙!$H$5)</f>
        <v/>
      </c>
      <c r="J4" s="488"/>
      <c r="K4" s="488"/>
      <c r="L4" s="489"/>
    </row>
    <row r="5" spans="1:14" s="7" customFormat="1" ht="15.75" customHeight="1" thickBot="1">
      <c r="A5" s="477" t="s">
        <v>20</v>
      </c>
      <c r="B5" s="478"/>
      <c r="C5" s="522"/>
      <c r="D5" s="522"/>
      <c r="E5" s="522"/>
      <c r="F5" s="522"/>
      <c r="G5" s="253" t="s">
        <v>21</v>
      </c>
      <c r="H5" s="188"/>
      <c r="I5" s="253" t="s">
        <v>37</v>
      </c>
      <c r="J5" s="188"/>
      <c r="K5" s="253" t="s">
        <v>9</v>
      </c>
      <c r="L5" s="184"/>
    </row>
    <row r="6" spans="1:14" s="7" customFormat="1" ht="6" customHeight="1">
      <c r="A6" s="62"/>
      <c r="B6" s="57"/>
      <c r="C6" s="57"/>
      <c r="D6" s="57"/>
      <c r="E6" s="57"/>
      <c r="F6" s="57"/>
      <c r="G6" s="57"/>
      <c r="H6" s="57"/>
      <c r="I6" s="57"/>
      <c r="J6" s="57"/>
      <c r="K6" s="57"/>
      <c r="L6" s="63"/>
    </row>
    <row r="7" spans="1:14" s="7" customFormat="1" ht="15" customHeight="1">
      <c r="A7" s="62"/>
      <c r="B7" s="465" t="s">
        <v>211</v>
      </c>
      <c r="C7" s="465"/>
      <c r="D7" s="465"/>
      <c r="E7" s="465"/>
      <c r="F7" s="465"/>
      <c r="G7" s="465"/>
      <c r="H7" s="465"/>
      <c r="I7" s="465"/>
      <c r="J7" s="465"/>
      <c r="K7" s="465"/>
      <c r="L7" s="124"/>
      <c r="M7" s="57"/>
      <c r="N7" s="308"/>
    </row>
    <row r="8" spans="1:14" s="7" customFormat="1" ht="15" customHeight="1">
      <c r="A8" s="62"/>
      <c r="B8" s="465"/>
      <c r="C8" s="465"/>
      <c r="D8" s="465"/>
      <c r="E8" s="465"/>
      <c r="F8" s="465"/>
      <c r="G8" s="465"/>
      <c r="H8" s="465"/>
      <c r="I8" s="465"/>
      <c r="J8" s="465"/>
      <c r="K8" s="465"/>
      <c r="L8" s="124"/>
      <c r="M8" s="57"/>
      <c r="N8" s="309"/>
    </row>
    <row r="9" spans="1:14" s="7" customFormat="1" ht="15" customHeight="1">
      <c r="A9" s="62"/>
      <c r="B9" s="465"/>
      <c r="C9" s="465"/>
      <c r="D9" s="465"/>
      <c r="E9" s="465"/>
      <c r="F9" s="465"/>
      <c r="G9" s="465"/>
      <c r="H9" s="465"/>
      <c r="I9" s="465"/>
      <c r="J9" s="465"/>
      <c r="K9" s="465"/>
      <c r="L9" s="124"/>
      <c r="M9" s="57"/>
    </row>
    <row r="10" spans="1:14" s="7" customFormat="1" ht="12" customHeight="1">
      <c r="A10" s="62"/>
      <c r="B10" s="469" t="s">
        <v>202</v>
      </c>
      <c r="C10" s="469"/>
      <c r="D10" s="469"/>
      <c r="E10" s="469"/>
      <c r="F10" s="469"/>
      <c r="G10" s="469"/>
      <c r="H10" s="469"/>
      <c r="I10" s="469"/>
      <c r="J10" s="469"/>
      <c r="K10" s="469"/>
      <c r="L10" s="124"/>
      <c r="M10" s="57"/>
    </row>
    <row r="11" spans="1:14" s="7" customFormat="1" ht="14.45" customHeight="1">
      <c r="A11" s="62"/>
      <c r="B11" s="57"/>
      <c r="C11" s="524" t="s">
        <v>234</v>
      </c>
      <c r="D11" s="525"/>
      <c r="E11" s="525"/>
      <c r="F11" s="525"/>
      <c r="G11" s="525"/>
      <c r="H11" s="525"/>
      <c r="I11" s="525"/>
      <c r="J11" s="525"/>
      <c r="K11" s="525"/>
      <c r="L11" s="63"/>
    </row>
    <row r="12" spans="1:14" s="7" customFormat="1" ht="14.45" customHeight="1">
      <c r="A12" s="62"/>
      <c r="B12" s="57"/>
      <c r="C12" s="525"/>
      <c r="D12" s="525"/>
      <c r="E12" s="525"/>
      <c r="F12" s="525"/>
      <c r="G12" s="525"/>
      <c r="H12" s="525"/>
      <c r="I12" s="525"/>
      <c r="J12" s="525"/>
      <c r="K12" s="525"/>
      <c r="L12" s="63"/>
    </row>
    <row r="13" spans="1:14" s="7" customFormat="1" ht="14.45" customHeight="1">
      <c r="A13" s="62"/>
      <c r="B13" s="57"/>
      <c r="C13" s="525"/>
      <c r="D13" s="525"/>
      <c r="E13" s="525"/>
      <c r="F13" s="525"/>
      <c r="G13" s="525"/>
      <c r="H13" s="525"/>
      <c r="I13" s="525"/>
      <c r="J13" s="525"/>
      <c r="K13" s="525"/>
      <c r="L13" s="63"/>
    </row>
    <row r="14" spans="1:14" s="7" customFormat="1" ht="14.45" customHeight="1">
      <c r="A14" s="62"/>
      <c r="B14" s="57"/>
      <c r="C14" s="525"/>
      <c r="D14" s="525"/>
      <c r="E14" s="525"/>
      <c r="F14" s="525"/>
      <c r="G14" s="525"/>
      <c r="H14" s="525"/>
      <c r="I14" s="525"/>
      <c r="J14" s="525"/>
      <c r="K14" s="525"/>
      <c r="L14" s="63"/>
    </row>
    <row r="15" spans="1:14" s="7" customFormat="1" ht="14.45" customHeight="1">
      <c r="A15" s="62"/>
      <c r="B15" s="57"/>
      <c r="C15" s="525"/>
      <c r="D15" s="525"/>
      <c r="E15" s="525"/>
      <c r="F15" s="525"/>
      <c r="G15" s="525"/>
      <c r="H15" s="525"/>
      <c r="I15" s="525"/>
      <c r="J15" s="525"/>
      <c r="K15" s="525"/>
      <c r="L15" s="63"/>
    </row>
    <row r="16" spans="1:14" s="7" customFormat="1" ht="14.45" customHeight="1">
      <c r="A16" s="62"/>
      <c r="B16" s="57"/>
      <c r="C16" s="525"/>
      <c r="D16" s="525"/>
      <c r="E16" s="525"/>
      <c r="F16" s="525"/>
      <c r="G16" s="525"/>
      <c r="H16" s="525"/>
      <c r="I16" s="525"/>
      <c r="J16" s="525"/>
      <c r="K16" s="525"/>
      <c r="L16" s="63"/>
    </row>
    <row r="17" spans="1:22" ht="13.35" customHeight="1">
      <c r="A17" s="55"/>
      <c r="B17" s="56"/>
      <c r="C17" s="251"/>
      <c r="D17" s="97"/>
      <c r="E17" s="97"/>
      <c r="F17" s="97"/>
      <c r="G17" s="97"/>
      <c r="H17" s="97"/>
      <c r="I17" s="50"/>
      <c r="J17" s="57"/>
      <c r="K17" s="57"/>
      <c r="L17" s="116"/>
      <c r="M17" s="3"/>
      <c r="N17" s="3"/>
      <c r="O17" s="3"/>
      <c r="P17" s="3"/>
      <c r="Q17" s="3"/>
      <c r="R17" s="3"/>
      <c r="S17" s="3"/>
      <c r="T17" s="3"/>
      <c r="U17" s="3"/>
      <c r="V17" s="3"/>
    </row>
    <row r="18" spans="1:22" s="7" customFormat="1" ht="8.4499999999999993" customHeight="1">
      <c r="A18" s="62"/>
      <c r="B18" s="57"/>
      <c r="C18" s="57"/>
      <c r="D18" s="57"/>
      <c r="E18" s="57"/>
      <c r="F18" s="50"/>
      <c r="G18" s="50"/>
      <c r="H18" s="57"/>
      <c r="I18" s="57"/>
      <c r="J18" s="57"/>
      <c r="K18" s="57"/>
      <c r="L18" s="63"/>
    </row>
    <row r="19" spans="1:22" ht="16.5" customHeight="1">
      <c r="A19" s="55"/>
      <c r="B19" s="56"/>
      <c r="C19" s="57"/>
      <c r="D19" s="57"/>
      <c r="E19" s="56"/>
      <c r="F19" s="56"/>
      <c r="G19" s="56"/>
      <c r="H19" s="153" t="s">
        <v>69</v>
      </c>
      <c r="I19" s="212"/>
      <c r="J19" s="112" t="s">
        <v>70</v>
      </c>
      <c r="K19" s="463" t="s">
        <v>33</v>
      </c>
      <c r="L19" s="464"/>
    </row>
    <row r="20" spans="1:22" ht="16.5" customHeight="1">
      <c r="A20" s="55"/>
      <c r="B20" s="56"/>
      <c r="C20" s="57"/>
      <c r="D20" s="57"/>
      <c r="E20" s="56"/>
      <c r="F20" s="56"/>
      <c r="G20" s="56"/>
      <c r="H20" s="153" t="s">
        <v>71</v>
      </c>
      <c r="I20" s="213"/>
      <c r="J20" s="112" t="s">
        <v>39</v>
      </c>
      <c r="K20" s="463" t="s">
        <v>32</v>
      </c>
      <c r="L20" s="464"/>
    </row>
    <row r="21" spans="1:22" s="7" customFormat="1" ht="16.5" customHeight="1">
      <c r="A21" s="62"/>
      <c r="B21" s="57"/>
      <c r="C21" s="57"/>
      <c r="D21" s="154"/>
      <c r="E21" s="57"/>
      <c r="F21" s="57"/>
      <c r="G21" s="57"/>
      <c r="H21" s="153" t="s">
        <v>72</v>
      </c>
      <c r="I21" s="214"/>
      <c r="J21" s="112" t="s">
        <v>70</v>
      </c>
      <c r="K21" s="463" t="s">
        <v>33</v>
      </c>
      <c r="L21" s="464"/>
      <c r="O21" s="9"/>
    </row>
    <row r="22" spans="1:22" s="7" customFormat="1" ht="16.5" customHeight="1">
      <c r="A22" s="62"/>
      <c r="B22" s="57"/>
      <c r="C22" s="57"/>
      <c r="D22" s="154"/>
      <c r="E22" s="57"/>
      <c r="F22" s="57"/>
      <c r="G22" s="57"/>
      <c r="H22" s="153"/>
      <c r="I22" s="310"/>
      <c r="J22" s="112"/>
      <c r="K22" s="112"/>
      <c r="L22" s="106"/>
      <c r="O22" s="9"/>
    </row>
    <row r="23" spans="1:22" s="7" customFormat="1" ht="16.5" customHeight="1">
      <c r="A23" s="62"/>
      <c r="B23" s="57"/>
      <c r="C23" s="115" t="s">
        <v>166</v>
      </c>
      <c r="D23" s="57"/>
      <c r="E23" s="57"/>
      <c r="F23" s="57"/>
      <c r="G23" s="57"/>
      <c r="H23" s="159" t="s">
        <v>162</v>
      </c>
      <c r="I23" s="215" t="str">
        <f>IF(+表紙!J12&lt;&gt;"",+表紙!J12,"")</f>
        <v/>
      </c>
      <c r="J23" s="112" t="s">
        <v>73</v>
      </c>
      <c r="K23" s="463" t="s">
        <v>33</v>
      </c>
      <c r="L23" s="464"/>
    </row>
    <row r="24" spans="1:22" s="7" customFormat="1" ht="16.5" customHeight="1">
      <c r="A24" s="62"/>
      <c r="B24" s="57"/>
      <c r="C24" s="57" t="s">
        <v>165</v>
      </c>
      <c r="D24" s="154"/>
      <c r="E24" s="57"/>
      <c r="F24" s="57"/>
      <c r="G24" s="57"/>
      <c r="H24" s="159" t="s">
        <v>163</v>
      </c>
      <c r="I24" s="216"/>
      <c r="J24" s="112" t="s">
        <v>42</v>
      </c>
      <c r="K24" s="463" t="s">
        <v>33</v>
      </c>
      <c r="L24" s="464"/>
    </row>
    <row r="25" spans="1:22" s="7" customFormat="1" ht="7.5" customHeight="1" thickBot="1">
      <c r="A25" s="62"/>
      <c r="B25" s="57"/>
      <c r="C25" s="57"/>
      <c r="D25" s="154"/>
      <c r="E25" s="57"/>
      <c r="F25" s="57"/>
      <c r="G25" s="57"/>
      <c r="H25" s="160"/>
      <c r="I25" s="217"/>
      <c r="J25" s="158"/>
      <c r="K25" s="158"/>
      <c r="L25" s="139"/>
    </row>
    <row r="26" spans="1:22" s="7" customFormat="1" ht="16.5" customHeight="1" thickBot="1">
      <c r="A26" s="62"/>
      <c r="B26" s="57"/>
      <c r="C26" s="57" t="s">
        <v>206</v>
      </c>
      <c r="D26" s="154"/>
      <c r="E26" s="57"/>
      <c r="F26" s="155"/>
      <c r="G26" s="155"/>
      <c r="H26" s="172" t="s">
        <v>203</v>
      </c>
      <c r="I26" s="227" t="str">
        <f>IF(COUNTBLANK(I23:I24)=0,$I$23*60/$I$24,"")</f>
        <v/>
      </c>
      <c r="J26" s="112" t="s">
        <v>74</v>
      </c>
      <c r="K26" s="463" t="s">
        <v>33</v>
      </c>
      <c r="L26" s="464"/>
    </row>
    <row r="27" spans="1:22" ht="6" customHeight="1">
      <c r="A27" s="55"/>
      <c r="B27" s="56"/>
      <c r="C27" s="57"/>
      <c r="D27" s="57"/>
      <c r="E27" s="50"/>
      <c r="F27" s="53"/>
      <c r="G27" s="53"/>
      <c r="H27" s="161"/>
      <c r="I27" s="218"/>
      <c r="J27" s="112"/>
      <c r="K27" s="112"/>
      <c r="L27" s="63"/>
    </row>
    <row r="28" spans="1:22" s="7" customFormat="1" ht="22.5" customHeight="1">
      <c r="A28" s="62"/>
      <c r="B28" s="57"/>
      <c r="C28" s="57" t="s">
        <v>207</v>
      </c>
      <c r="D28" s="49"/>
      <c r="E28" s="57"/>
      <c r="F28" s="157"/>
      <c r="G28" s="157"/>
      <c r="H28" s="172" t="s">
        <v>203</v>
      </c>
      <c r="I28" s="311" t="str">
        <f>IF(COUNTBLANK(I37:I42)=0,(I37*I38*(I40+I41-I42)*273/3600/101.3/(273+I39)),"")</f>
        <v/>
      </c>
      <c r="J28" s="112" t="s">
        <v>75</v>
      </c>
      <c r="K28" s="463" t="s">
        <v>45</v>
      </c>
      <c r="L28" s="464"/>
    </row>
    <row r="29" spans="1:22" s="7" customFormat="1" ht="6.4" customHeight="1" thickBot="1">
      <c r="A29" s="62"/>
      <c r="B29" s="57"/>
      <c r="C29" s="115"/>
      <c r="D29" s="49"/>
      <c r="E29" s="57"/>
      <c r="F29" s="157"/>
      <c r="G29" s="157"/>
      <c r="H29" s="162"/>
      <c r="I29" s="312"/>
      <c r="J29" s="112"/>
      <c r="K29" s="248"/>
      <c r="L29" s="249"/>
    </row>
    <row r="30" spans="1:22" s="7" customFormat="1" ht="22.5" customHeight="1" thickBot="1">
      <c r="A30" s="62"/>
      <c r="B30" s="57"/>
      <c r="C30" s="173" t="s">
        <v>204</v>
      </c>
      <c r="D30" s="154"/>
      <c r="E30" s="57"/>
      <c r="F30" s="155"/>
      <c r="G30" s="155"/>
      <c r="H30" s="69" t="s">
        <v>260</v>
      </c>
      <c r="I30" s="234" t="str">
        <f>IF(I26&lt;&gt;"",I26*O30,"")</f>
        <v/>
      </c>
      <c r="J30" s="112" t="s">
        <v>74</v>
      </c>
      <c r="K30" s="463" t="s">
        <v>33</v>
      </c>
      <c r="L30" s="464"/>
      <c r="N30" s="287" t="s">
        <v>64</v>
      </c>
      <c r="O30" s="288" t="str">
        <f>表紙!G12</f>
        <v/>
      </c>
    </row>
    <row r="31" spans="1:22" ht="6" customHeight="1">
      <c r="A31" s="55"/>
      <c r="B31" s="56"/>
      <c r="C31" s="57"/>
      <c r="D31" s="57"/>
      <c r="E31" s="50"/>
      <c r="F31" s="53"/>
      <c r="G31" s="53"/>
      <c r="H31" s="161"/>
      <c r="I31" s="218"/>
      <c r="J31" s="112"/>
      <c r="K31" s="112"/>
      <c r="L31" s="63"/>
    </row>
    <row r="32" spans="1:22" s="7" customFormat="1" ht="17.25" customHeight="1">
      <c r="A32" s="62"/>
      <c r="B32" s="57"/>
      <c r="C32" s="115" t="s">
        <v>205</v>
      </c>
      <c r="D32" s="49"/>
      <c r="E32" s="57"/>
      <c r="F32" s="157"/>
      <c r="G32" s="157"/>
      <c r="H32" s="162" t="s">
        <v>164</v>
      </c>
      <c r="I32" s="311" t="str">
        <f>IF(I28&lt;&gt;"",I28*O30,"")</f>
        <v/>
      </c>
      <c r="J32" s="112" t="s">
        <v>75</v>
      </c>
      <c r="K32" s="463" t="s">
        <v>34</v>
      </c>
      <c r="L32" s="464"/>
    </row>
    <row r="33" spans="1:22" ht="5.0999999999999996" customHeight="1">
      <c r="A33" s="55"/>
      <c r="B33" s="56"/>
      <c r="C33" s="57"/>
      <c r="D33" s="57"/>
      <c r="E33" s="50"/>
      <c r="F33" s="53"/>
      <c r="G33" s="53"/>
      <c r="H33" s="156"/>
      <c r="I33" s="218"/>
      <c r="J33" s="105"/>
      <c r="K33" s="105"/>
      <c r="L33" s="63"/>
    </row>
    <row r="34" spans="1:22" ht="16.350000000000001" customHeight="1">
      <c r="A34" s="55"/>
      <c r="B34" s="56"/>
      <c r="C34" s="57" t="s">
        <v>79</v>
      </c>
      <c r="D34" s="152"/>
      <c r="E34" s="50"/>
      <c r="F34" s="49"/>
      <c r="G34" s="150"/>
      <c r="H34" s="313"/>
      <c r="I34" s="191"/>
      <c r="J34" s="191"/>
      <c r="K34" s="191"/>
      <c r="L34" s="92"/>
      <c r="M34" s="3"/>
      <c r="N34" s="3"/>
      <c r="O34" s="3"/>
      <c r="P34" s="3"/>
      <c r="Q34" s="3"/>
      <c r="R34" s="3"/>
      <c r="S34" s="3"/>
      <c r="T34" s="3"/>
    </row>
    <row r="35" spans="1:22" ht="15" customHeight="1">
      <c r="A35" s="55"/>
      <c r="B35" s="56"/>
      <c r="C35" s="260"/>
      <c r="D35" s="260"/>
      <c r="E35" s="260"/>
      <c r="F35" s="137"/>
      <c r="G35" s="299"/>
      <c r="H35" s="299"/>
      <c r="I35" s="67"/>
      <c r="J35" s="191"/>
      <c r="K35" s="191"/>
      <c r="L35" s="92"/>
      <c r="M35" s="3"/>
      <c r="N35" s="3"/>
      <c r="O35" s="3"/>
      <c r="P35" s="3"/>
      <c r="Q35" s="3"/>
      <c r="R35" s="3"/>
      <c r="S35" s="3"/>
      <c r="T35" s="3"/>
    </row>
    <row r="36" spans="1:22" ht="24.75" customHeight="1">
      <c r="A36" s="55"/>
      <c r="B36" s="56"/>
      <c r="C36" s="260"/>
      <c r="D36" s="260"/>
      <c r="E36" s="260"/>
      <c r="F36" s="137"/>
      <c r="G36" s="299"/>
      <c r="H36" s="299"/>
      <c r="I36" s="67"/>
      <c r="J36" s="191"/>
      <c r="K36" s="191"/>
      <c r="L36" s="92"/>
      <c r="M36" s="3"/>
      <c r="N36" s="3"/>
      <c r="O36" s="3"/>
      <c r="P36" s="3"/>
      <c r="Q36" s="3"/>
      <c r="R36" s="3"/>
      <c r="S36" s="3"/>
      <c r="T36" s="3"/>
    </row>
    <row r="37" spans="1:22" ht="17.25" customHeight="1">
      <c r="A37" s="55"/>
      <c r="B37" s="56"/>
      <c r="C37" s="278" t="s">
        <v>151</v>
      </c>
      <c r="D37" s="97"/>
      <c r="E37" s="97"/>
      <c r="F37" s="279"/>
      <c r="G37" s="274"/>
      <c r="H37" s="277" t="s">
        <v>190</v>
      </c>
      <c r="I37" s="204"/>
      <c r="J37" s="280" t="s">
        <v>61</v>
      </c>
      <c r="K37" s="463" t="s">
        <v>34</v>
      </c>
      <c r="L37" s="464"/>
      <c r="M37" s="3"/>
      <c r="N37" s="3"/>
      <c r="O37" s="3"/>
      <c r="P37" s="3"/>
      <c r="Q37" s="3"/>
      <c r="R37" s="3"/>
      <c r="S37" s="3"/>
      <c r="T37" s="3"/>
      <c r="U37" s="3"/>
    </row>
    <row r="38" spans="1:22" ht="17.25" customHeight="1">
      <c r="A38" s="55"/>
      <c r="B38" s="56"/>
      <c r="C38" s="278" t="s">
        <v>152</v>
      </c>
      <c r="D38" s="97"/>
      <c r="E38" s="97"/>
      <c r="F38" s="97"/>
      <c r="G38" s="274"/>
      <c r="H38" s="277" t="s">
        <v>191</v>
      </c>
      <c r="I38" s="205"/>
      <c r="J38" s="300" t="s">
        <v>62</v>
      </c>
      <c r="K38" s="300" t="s">
        <v>41</v>
      </c>
      <c r="L38" s="136"/>
      <c r="M38" s="3"/>
      <c r="N38" s="3"/>
      <c r="O38" s="3"/>
      <c r="P38" s="3"/>
      <c r="Q38" s="3"/>
      <c r="R38" s="3"/>
      <c r="S38" s="3"/>
      <c r="T38" s="3"/>
      <c r="U38" s="3"/>
    </row>
    <row r="39" spans="1:22" ht="17.25" customHeight="1">
      <c r="A39" s="55"/>
      <c r="B39" s="56"/>
      <c r="C39" s="278" t="s">
        <v>153</v>
      </c>
      <c r="D39" s="97"/>
      <c r="E39" s="97"/>
      <c r="F39" s="97"/>
      <c r="G39" s="97"/>
      <c r="H39" s="277" t="s">
        <v>192</v>
      </c>
      <c r="I39" s="206"/>
      <c r="J39" s="280" t="s">
        <v>39</v>
      </c>
      <c r="K39" s="463" t="s">
        <v>32</v>
      </c>
      <c r="L39" s="464"/>
      <c r="M39" s="3"/>
      <c r="N39" s="3"/>
      <c r="O39" s="3"/>
      <c r="P39" s="3"/>
      <c r="Q39" s="3"/>
      <c r="R39" s="3"/>
      <c r="S39" s="3"/>
      <c r="T39" s="3"/>
      <c r="U39" s="3"/>
    </row>
    <row r="40" spans="1:22" ht="17.25" customHeight="1">
      <c r="A40" s="55"/>
      <c r="B40" s="56"/>
      <c r="C40" s="278" t="s">
        <v>154</v>
      </c>
      <c r="D40" s="97"/>
      <c r="E40" s="97"/>
      <c r="F40" s="97"/>
      <c r="G40" s="97"/>
      <c r="H40" s="277" t="s">
        <v>193</v>
      </c>
      <c r="I40" s="207"/>
      <c r="J40" s="280" t="s">
        <v>52</v>
      </c>
      <c r="K40" s="463" t="s">
        <v>33</v>
      </c>
      <c r="L40" s="464"/>
      <c r="M40" s="3"/>
      <c r="N40" s="3"/>
      <c r="O40" s="3"/>
      <c r="P40" s="3"/>
      <c r="Q40" s="3"/>
      <c r="R40" s="3"/>
      <c r="S40" s="3"/>
      <c r="T40" s="3"/>
      <c r="U40" s="3"/>
    </row>
    <row r="41" spans="1:22" ht="17.25" customHeight="1">
      <c r="A41" s="55"/>
      <c r="B41" s="56"/>
      <c r="C41" s="281" t="s">
        <v>155</v>
      </c>
      <c r="D41" s="97"/>
      <c r="E41" s="97"/>
      <c r="F41" s="97"/>
      <c r="G41" s="97"/>
      <c r="H41" s="277" t="s">
        <v>194</v>
      </c>
      <c r="I41" s="207"/>
      <c r="J41" s="280" t="s">
        <v>52</v>
      </c>
      <c r="K41" s="463" t="s">
        <v>33</v>
      </c>
      <c r="L41" s="464"/>
      <c r="M41" s="3"/>
      <c r="N41" s="3"/>
      <c r="O41" s="3"/>
      <c r="P41" s="3"/>
      <c r="Q41" s="3"/>
      <c r="R41" s="3"/>
      <c r="S41" s="3"/>
      <c r="T41" s="3"/>
      <c r="U41" s="3"/>
    </row>
    <row r="42" spans="1:22" ht="17.25" customHeight="1">
      <c r="A42" s="55"/>
      <c r="B42" s="56"/>
      <c r="C42" s="281" t="s">
        <v>156</v>
      </c>
      <c r="D42" s="97"/>
      <c r="E42" s="97"/>
      <c r="F42" s="97"/>
      <c r="G42" s="97"/>
      <c r="H42" s="277" t="s">
        <v>195</v>
      </c>
      <c r="I42" s="208" t="str">
        <f>IF(I39="","",IF($I$44="乾　式","0.00",10^(7.203-1735.74/(I39+234))))</f>
        <v/>
      </c>
      <c r="J42" s="280" t="s">
        <v>52</v>
      </c>
      <c r="K42" s="463" t="s">
        <v>33</v>
      </c>
      <c r="L42" s="464"/>
      <c r="M42" s="3"/>
      <c r="N42" s="3"/>
      <c r="O42" s="3"/>
      <c r="P42" s="3"/>
      <c r="Q42" s="3"/>
      <c r="R42" s="3"/>
      <c r="S42" s="3"/>
      <c r="T42" s="3"/>
      <c r="U42" s="3"/>
    </row>
    <row r="43" spans="1:22" ht="3.75" customHeight="1">
      <c r="A43" s="55"/>
      <c r="B43" s="56"/>
      <c r="C43" s="283"/>
      <c r="D43" s="284"/>
      <c r="E43" s="284"/>
      <c r="F43" s="284"/>
      <c r="G43" s="284"/>
      <c r="H43" s="314"/>
      <c r="I43" s="315"/>
      <c r="J43" s="280"/>
      <c r="K43" s="169"/>
      <c r="L43" s="170"/>
      <c r="M43" s="3"/>
      <c r="N43" s="3"/>
      <c r="O43" s="3"/>
      <c r="P43" s="3"/>
      <c r="Q43" s="3"/>
      <c r="R43" s="3"/>
      <c r="S43" s="3"/>
      <c r="T43" s="3"/>
      <c r="U43" s="3"/>
    </row>
    <row r="44" spans="1:22" ht="18" customHeight="1">
      <c r="A44" s="55"/>
      <c r="B44" s="56"/>
      <c r="C44" s="49" t="s">
        <v>242</v>
      </c>
      <c r="D44" s="284"/>
      <c r="E44" s="53"/>
      <c r="F44" s="56"/>
      <c r="G44" s="284"/>
      <c r="H44" s="302"/>
      <c r="I44" s="307" t="s">
        <v>267</v>
      </c>
      <c r="J44" s="56"/>
      <c r="K44" s="56"/>
      <c r="L44" s="316"/>
      <c r="M44" s="41"/>
      <c r="O44" s="5"/>
    </row>
    <row r="45" spans="1:22" ht="20.100000000000001" customHeight="1">
      <c r="A45" s="55"/>
      <c r="B45" s="56"/>
      <c r="C45" s="251" t="s">
        <v>188</v>
      </c>
      <c r="D45" s="97"/>
      <c r="E45" s="97"/>
      <c r="F45" s="97"/>
      <c r="G45" s="97"/>
      <c r="H45" s="97"/>
      <c r="I45" s="274"/>
      <c r="J45" s="274"/>
      <c r="K45" s="274"/>
      <c r="L45" s="116"/>
      <c r="M45" s="3"/>
      <c r="N45" s="3"/>
      <c r="O45" s="3"/>
      <c r="P45" s="3"/>
      <c r="Q45" s="3"/>
      <c r="R45" s="3"/>
      <c r="S45" s="3"/>
      <c r="T45" s="3"/>
      <c r="U45" s="3"/>
      <c r="V45" s="3"/>
    </row>
    <row r="46" spans="1:22" ht="19.350000000000001" customHeight="1">
      <c r="A46" s="55"/>
      <c r="B46" s="56"/>
      <c r="C46" s="251" t="s">
        <v>189</v>
      </c>
      <c r="D46" s="97"/>
      <c r="E46" s="97"/>
      <c r="F46" s="97"/>
      <c r="G46" s="97"/>
      <c r="H46" s="97"/>
      <c r="I46" s="97"/>
      <c r="J46" s="97"/>
      <c r="K46" s="250"/>
      <c r="L46" s="116"/>
      <c r="M46" s="3"/>
      <c r="N46" s="3"/>
      <c r="O46" s="3"/>
      <c r="P46" s="3"/>
      <c r="Q46" s="3"/>
      <c r="R46" s="3"/>
      <c r="S46" s="3"/>
      <c r="T46" s="3"/>
      <c r="U46" s="3"/>
      <c r="V46" s="3"/>
    </row>
    <row r="47" spans="1:22" ht="21.75" customHeight="1">
      <c r="A47" s="55"/>
      <c r="B47" s="56"/>
      <c r="C47" s="466"/>
      <c r="D47" s="467"/>
      <c r="E47" s="467"/>
      <c r="F47" s="467"/>
      <c r="G47" s="467"/>
      <c r="H47" s="467"/>
      <c r="I47" s="50"/>
      <c r="J47" s="57"/>
      <c r="K47" s="57"/>
      <c r="L47" s="116"/>
      <c r="M47" s="3"/>
      <c r="N47" s="3"/>
      <c r="O47" s="3"/>
      <c r="P47" s="3"/>
      <c r="Q47" s="3"/>
      <c r="R47" s="3"/>
      <c r="S47" s="3"/>
      <c r="T47" s="3"/>
      <c r="U47" s="3"/>
      <c r="V47" s="3"/>
    </row>
    <row r="48" spans="1:22" ht="13.35" customHeight="1">
      <c r="A48" s="55"/>
      <c r="B48" s="56"/>
      <c r="C48" s="251"/>
      <c r="D48" s="97"/>
      <c r="E48" s="97"/>
      <c r="F48" s="97"/>
      <c r="G48" s="97"/>
      <c r="H48" s="97"/>
      <c r="I48" s="50"/>
      <c r="J48" s="57"/>
      <c r="K48" s="57"/>
      <c r="L48" s="116"/>
      <c r="M48" s="3"/>
      <c r="N48" s="3"/>
      <c r="O48" s="3"/>
      <c r="P48" s="3"/>
      <c r="Q48" s="3"/>
      <c r="R48" s="3"/>
      <c r="S48" s="3"/>
      <c r="T48" s="3"/>
      <c r="U48" s="3"/>
      <c r="V48" s="3"/>
    </row>
    <row r="49" spans="1:23" ht="17.45" customHeight="1">
      <c r="A49" s="55"/>
      <c r="B49" s="56"/>
      <c r="C49" s="174" t="s">
        <v>208</v>
      </c>
      <c r="D49" s="115"/>
      <c r="E49" s="50"/>
      <c r="F49" s="97"/>
      <c r="G49" s="97"/>
      <c r="H49" s="175" t="s">
        <v>210</v>
      </c>
      <c r="I49" s="226"/>
      <c r="J49" s="257" t="s">
        <v>25</v>
      </c>
      <c r="K49" s="463" t="s">
        <v>34</v>
      </c>
      <c r="L49" s="464"/>
      <c r="M49" s="3"/>
      <c r="N49" s="3"/>
      <c r="O49" s="3"/>
      <c r="P49" s="3"/>
      <c r="Q49" s="3"/>
      <c r="R49" s="3"/>
      <c r="S49" s="3"/>
      <c r="T49" s="3"/>
      <c r="U49" s="3"/>
    </row>
    <row r="50" spans="1:23" ht="6.75" customHeight="1" thickBot="1">
      <c r="A50" s="55"/>
      <c r="B50" s="56"/>
      <c r="C50" s="149"/>
      <c r="D50" s="115"/>
      <c r="E50" s="50"/>
      <c r="F50" s="97"/>
      <c r="G50" s="97"/>
      <c r="H50" s="151"/>
      <c r="I50" s="317"/>
      <c r="J50" s="257"/>
      <c r="K50" s="169"/>
      <c r="L50" s="170"/>
      <c r="M50" s="3"/>
      <c r="N50" s="3"/>
      <c r="O50" s="3"/>
      <c r="P50" s="3"/>
      <c r="Q50" s="3"/>
      <c r="R50" s="3"/>
      <c r="S50" s="3"/>
      <c r="T50" s="3"/>
      <c r="U50" s="3"/>
    </row>
    <row r="51" spans="1:23" ht="17.45" customHeight="1" thickBot="1">
      <c r="A51" s="55"/>
      <c r="B51" s="56"/>
      <c r="C51" s="149" t="s">
        <v>209</v>
      </c>
      <c r="D51" s="115"/>
      <c r="E51" s="50"/>
      <c r="F51" s="97"/>
      <c r="G51" s="97"/>
      <c r="H51" s="151" t="s">
        <v>199</v>
      </c>
      <c r="I51" s="318" t="str">
        <f>IF(I49&lt;&gt;"",I49*O51,"")</f>
        <v/>
      </c>
      <c r="J51" s="257" t="s">
        <v>25</v>
      </c>
      <c r="K51" s="463" t="s">
        <v>34</v>
      </c>
      <c r="L51" s="464"/>
      <c r="M51" s="3"/>
      <c r="N51" s="287" t="s">
        <v>64</v>
      </c>
      <c r="O51" s="288" t="str">
        <f>表紙!G12</f>
        <v/>
      </c>
      <c r="P51" s="3"/>
      <c r="Q51" s="3"/>
      <c r="R51" s="3"/>
      <c r="S51" s="3"/>
      <c r="T51" s="3"/>
      <c r="U51" s="3"/>
    </row>
    <row r="52" spans="1:23" ht="17.45" customHeight="1">
      <c r="A52" s="55"/>
      <c r="B52" s="56"/>
      <c r="C52" s="149"/>
      <c r="D52" s="115"/>
      <c r="E52" s="50"/>
      <c r="F52" s="97"/>
      <c r="G52" s="97"/>
      <c r="H52" s="151"/>
      <c r="I52" s="319"/>
      <c r="J52" s="257"/>
      <c r="K52" s="169"/>
      <c r="L52" s="170"/>
      <c r="M52" s="3"/>
      <c r="N52" s="3"/>
      <c r="O52" s="3"/>
      <c r="P52" s="3"/>
      <c r="Q52" s="3"/>
      <c r="R52" s="3"/>
      <c r="S52" s="3"/>
      <c r="T52" s="3"/>
      <c r="U52" s="3"/>
    </row>
    <row r="53" spans="1:23" ht="18" customHeight="1">
      <c r="A53" s="55"/>
      <c r="B53" s="56"/>
      <c r="C53" s="251"/>
      <c r="D53" s="97"/>
      <c r="E53" s="97"/>
      <c r="F53" s="97"/>
      <c r="G53" s="97"/>
      <c r="H53" s="97"/>
      <c r="I53" s="50"/>
      <c r="J53" s="57"/>
      <c r="K53" s="57"/>
      <c r="L53" s="116"/>
      <c r="M53" s="3"/>
      <c r="N53" s="3"/>
      <c r="O53" s="3"/>
      <c r="P53" s="3"/>
      <c r="Q53" s="3"/>
      <c r="R53" s="3"/>
      <c r="S53" s="3"/>
      <c r="T53" s="3"/>
      <c r="U53" s="3"/>
      <c r="V53" s="3"/>
    </row>
    <row r="54" spans="1:23" s="7" customFormat="1" ht="6.6" customHeight="1" thickBot="1">
      <c r="A54" s="100"/>
      <c r="B54" s="101"/>
      <c r="C54" s="126"/>
      <c r="D54" s="126"/>
      <c r="E54" s="126"/>
      <c r="F54" s="126"/>
      <c r="G54" s="101"/>
      <c r="H54" s="146"/>
      <c r="I54" s="147"/>
      <c r="J54" s="148"/>
      <c r="K54" s="148"/>
      <c r="L54" s="102"/>
      <c r="M54" s="8"/>
      <c r="N54" s="15"/>
      <c r="O54" s="10"/>
      <c r="P54" s="8"/>
      <c r="Q54" s="14"/>
      <c r="R54" s="18"/>
      <c r="S54" s="13"/>
      <c r="T54" s="16"/>
      <c r="U54" s="8"/>
      <c r="V54" s="8"/>
      <c r="W54" s="8"/>
    </row>
    <row r="55" spans="1:23" ht="21" customHeight="1">
      <c r="M55" s="3"/>
      <c r="N55" s="3"/>
      <c r="O55" s="3"/>
      <c r="P55" s="3"/>
      <c r="Q55" s="3"/>
      <c r="R55" s="3"/>
      <c r="S55" s="3"/>
      <c r="T55" s="3"/>
      <c r="U55" s="3"/>
    </row>
    <row r="56" spans="1:23" ht="15" customHeight="1" thickBot="1">
      <c r="A56" s="3"/>
      <c r="B56" s="3"/>
      <c r="C56" s="3"/>
      <c r="D56" s="3"/>
      <c r="E56" s="3"/>
      <c r="F56" s="3"/>
      <c r="G56" s="3"/>
      <c r="H56" s="3"/>
      <c r="I56" s="3"/>
      <c r="J56" s="3"/>
      <c r="K56" s="3"/>
      <c r="L56" s="3"/>
      <c r="M56" s="3"/>
    </row>
    <row r="57" spans="1:23" s="7" customFormat="1" ht="18.75" customHeight="1">
      <c r="A57" s="479" t="s">
        <v>88</v>
      </c>
      <c r="B57" s="480"/>
      <c r="C57" s="480"/>
      <c r="D57" s="480"/>
      <c r="E57" s="480"/>
      <c r="F57" s="480"/>
      <c r="G57" s="480"/>
      <c r="H57" s="480"/>
      <c r="I57" s="480"/>
      <c r="J57" s="480"/>
      <c r="K57" s="480"/>
      <c r="L57" s="481"/>
    </row>
    <row r="58" spans="1:23" s="7" customFormat="1" ht="28.5" customHeight="1">
      <c r="A58" s="490" t="s">
        <v>131</v>
      </c>
      <c r="B58" s="491"/>
      <c r="C58" s="485" t="str">
        <f>+表紙!B3&amp;"　　（　４．調理能力　）"</f>
        <v>立体炊飯器、小型炊飯器(選択してください)　　（　４．調理能力　）</v>
      </c>
      <c r="D58" s="523"/>
      <c r="E58" s="523"/>
      <c r="F58" s="523"/>
      <c r="G58" s="523"/>
      <c r="H58" s="523"/>
      <c r="I58" s="523"/>
      <c r="J58" s="523"/>
      <c r="K58" s="485" t="str">
        <f xml:space="preserve"> IF(表紙!$C$12="選択してください","","ガス種："&amp;表紙!$C$12)</f>
        <v/>
      </c>
      <c r="L58" s="486"/>
    </row>
    <row r="59" spans="1:23" s="7" customFormat="1" ht="18" customHeight="1" thickBot="1">
      <c r="A59" s="494" t="s">
        <v>230</v>
      </c>
      <c r="B59" s="495"/>
      <c r="C59" s="496" t="str">
        <f>IF(表紙!$B$6=0,"",表紙!$B$6)</f>
        <v/>
      </c>
      <c r="D59" s="496"/>
      <c r="E59" s="497"/>
      <c r="F59" s="497"/>
      <c r="G59" s="497"/>
      <c r="H59" s="176" t="s">
        <v>1</v>
      </c>
      <c r="I59" s="497" t="str">
        <f>IF(表紙!$H$5=0,"",表紙!$H$5)</f>
        <v/>
      </c>
      <c r="J59" s="497"/>
      <c r="K59" s="497"/>
      <c r="L59" s="498"/>
    </row>
    <row r="60" spans="1:23" s="7" customFormat="1" ht="6" customHeight="1">
      <c r="A60" s="62"/>
      <c r="B60" s="57"/>
      <c r="C60" s="57"/>
      <c r="D60" s="57"/>
      <c r="E60" s="57"/>
      <c r="F60" s="57"/>
      <c r="G60" s="57"/>
      <c r="H60" s="57"/>
      <c r="I60" s="57"/>
      <c r="J60" s="57"/>
      <c r="K60" s="57"/>
      <c r="L60" s="63"/>
    </row>
    <row r="61" spans="1:23" ht="13.35" customHeight="1">
      <c r="A61" s="55" t="s">
        <v>93</v>
      </c>
      <c r="B61" s="56"/>
      <c r="C61" s="251"/>
      <c r="D61" s="97"/>
      <c r="E61" s="97"/>
      <c r="F61" s="97"/>
      <c r="G61" s="97"/>
      <c r="H61" s="97"/>
      <c r="I61" s="50"/>
      <c r="J61" s="57"/>
      <c r="K61" s="57"/>
      <c r="L61" s="116"/>
      <c r="M61" s="3"/>
      <c r="N61" s="3"/>
      <c r="O61" s="3"/>
      <c r="P61" s="3"/>
      <c r="Q61" s="3"/>
      <c r="R61" s="3"/>
      <c r="S61" s="3"/>
      <c r="T61" s="3"/>
      <c r="U61" s="3"/>
      <c r="V61" s="3"/>
    </row>
    <row r="62" spans="1:23" ht="13.35" customHeight="1">
      <c r="A62" s="55"/>
      <c r="B62" s="56"/>
      <c r="C62" s="251"/>
      <c r="D62" s="97"/>
      <c r="E62" s="97"/>
      <c r="F62" s="97"/>
      <c r="G62" s="97"/>
      <c r="H62" s="97"/>
      <c r="I62" s="50"/>
      <c r="J62" s="57"/>
      <c r="K62" s="57"/>
      <c r="L62" s="116"/>
      <c r="M62" s="3"/>
      <c r="N62" s="3"/>
      <c r="O62" s="3"/>
      <c r="P62" s="3"/>
      <c r="Q62" s="3"/>
      <c r="R62" s="3"/>
      <c r="S62" s="3"/>
      <c r="T62" s="3"/>
      <c r="U62" s="3"/>
      <c r="V62" s="3"/>
    </row>
    <row r="63" spans="1:23" ht="13.35" customHeight="1">
      <c r="A63" s="55"/>
      <c r="B63" s="56"/>
      <c r="C63" s="251"/>
      <c r="D63" s="97"/>
      <c r="E63" s="97"/>
      <c r="F63" s="97"/>
      <c r="G63" s="97"/>
      <c r="H63" s="97"/>
      <c r="I63" s="50"/>
      <c r="J63" s="57"/>
      <c r="K63" s="57"/>
      <c r="L63" s="116"/>
      <c r="M63" s="3"/>
      <c r="N63" s="3"/>
      <c r="O63" s="3"/>
      <c r="P63" s="3"/>
      <c r="Q63" s="3"/>
      <c r="R63" s="3"/>
      <c r="S63" s="3"/>
      <c r="T63" s="3"/>
      <c r="U63" s="3"/>
      <c r="V63" s="3"/>
    </row>
    <row r="64" spans="1:23" ht="13.35" customHeight="1">
      <c r="A64" s="55"/>
      <c r="B64" s="56"/>
      <c r="C64" s="251"/>
      <c r="D64" s="97"/>
      <c r="E64" s="97"/>
      <c r="F64" s="97"/>
      <c r="G64" s="97"/>
      <c r="H64" s="97"/>
      <c r="I64" s="50"/>
      <c r="J64" s="57"/>
      <c r="K64" s="57"/>
      <c r="L64" s="116"/>
      <c r="M64" s="3"/>
      <c r="N64" s="3"/>
      <c r="O64" s="3"/>
      <c r="P64" s="3"/>
      <c r="Q64" s="3"/>
      <c r="R64" s="3"/>
      <c r="S64" s="3"/>
      <c r="T64" s="3"/>
      <c r="U64" s="3"/>
      <c r="V64" s="3"/>
    </row>
    <row r="65" spans="1:22" ht="13.35" customHeight="1">
      <c r="A65" s="55"/>
      <c r="B65" s="56"/>
      <c r="C65" s="251"/>
      <c r="D65" s="97"/>
      <c r="E65" s="97"/>
      <c r="F65" s="97"/>
      <c r="G65" s="97"/>
      <c r="H65" s="97"/>
      <c r="I65" s="50"/>
      <c r="J65" s="57"/>
      <c r="K65" s="57"/>
      <c r="L65" s="116"/>
      <c r="M65" s="3"/>
      <c r="N65" s="3"/>
      <c r="O65" s="3"/>
      <c r="P65" s="3"/>
      <c r="Q65" s="3"/>
      <c r="R65" s="3"/>
      <c r="S65" s="3"/>
      <c r="T65" s="3"/>
      <c r="U65" s="3"/>
      <c r="V65" s="3"/>
    </row>
    <row r="66" spans="1:22" ht="13.35" customHeight="1">
      <c r="A66" s="55"/>
      <c r="B66" s="56"/>
      <c r="C66" s="251"/>
      <c r="D66" s="97"/>
      <c r="E66" s="97"/>
      <c r="F66" s="97"/>
      <c r="G66" s="97"/>
      <c r="H66" s="97"/>
      <c r="I66" s="50"/>
      <c r="J66" s="57"/>
      <c r="K66" s="57"/>
      <c r="L66" s="116"/>
      <c r="M66" s="3"/>
      <c r="N66" s="3"/>
      <c r="O66" s="3"/>
      <c r="P66" s="3"/>
      <c r="Q66" s="3"/>
      <c r="R66" s="3"/>
      <c r="S66" s="3"/>
      <c r="T66" s="3"/>
      <c r="U66" s="3"/>
      <c r="V66" s="3"/>
    </row>
    <row r="67" spans="1:22" ht="13.35" customHeight="1">
      <c r="A67" s="55"/>
      <c r="B67" s="56"/>
      <c r="C67" s="251"/>
      <c r="D67" s="97"/>
      <c r="E67" s="97"/>
      <c r="F67" s="97"/>
      <c r="G67" s="97"/>
      <c r="H67" s="97"/>
      <c r="I67" s="50"/>
      <c r="J67" s="57"/>
      <c r="K67" s="57"/>
      <c r="L67" s="116"/>
      <c r="M67" s="3"/>
      <c r="N67" s="3"/>
      <c r="O67" s="3"/>
      <c r="P67" s="3"/>
      <c r="Q67" s="3"/>
      <c r="R67" s="3"/>
      <c r="S67" s="3"/>
      <c r="T67" s="3"/>
      <c r="U67" s="3"/>
      <c r="V67" s="3"/>
    </row>
    <row r="68" spans="1:22" ht="13.35" customHeight="1">
      <c r="A68" s="55"/>
      <c r="B68" s="56"/>
      <c r="C68" s="251"/>
      <c r="D68" s="97"/>
      <c r="E68" s="97"/>
      <c r="F68" s="97"/>
      <c r="G68" s="97"/>
      <c r="H68" s="97"/>
      <c r="I68" s="50"/>
      <c r="J68" s="57"/>
      <c r="K68" s="57"/>
      <c r="L68" s="116"/>
      <c r="M68" s="3"/>
      <c r="N68" s="3"/>
      <c r="O68" s="3"/>
      <c r="P68" s="3"/>
      <c r="Q68" s="3"/>
      <c r="R68" s="3"/>
      <c r="S68" s="3"/>
      <c r="T68" s="3"/>
      <c r="U68" s="3"/>
      <c r="V68" s="3"/>
    </row>
    <row r="69" spans="1:22" ht="13.35" customHeight="1">
      <c r="A69" s="55"/>
      <c r="B69" s="56"/>
      <c r="C69" s="251"/>
      <c r="D69" s="97"/>
      <c r="E69" s="97"/>
      <c r="F69" s="97"/>
      <c r="G69" s="97"/>
      <c r="H69" s="97"/>
      <c r="I69" s="50"/>
      <c r="J69" s="57"/>
      <c r="K69" s="57"/>
      <c r="L69" s="116"/>
      <c r="M69" s="3"/>
      <c r="N69" s="3"/>
      <c r="O69" s="3"/>
      <c r="P69" s="3"/>
      <c r="Q69" s="3"/>
      <c r="R69" s="3"/>
      <c r="S69" s="3"/>
      <c r="T69" s="3"/>
      <c r="U69" s="3"/>
      <c r="V69" s="3"/>
    </row>
    <row r="70" spans="1:22" ht="13.35" customHeight="1">
      <c r="A70" s="55"/>
      <c r="B70" s="56"/>
      <c r="C70" s="251"/>
      <c r="D70" s="97"/>
      <c r="E70" s="97"/>
      <c r="F70" s="97"/>
      <c r="G70" s="97"/>
      <c r="H70" s="97"/>
      <c r="I70" s="50"/>
      <c r="J70" s="57"/>
      <c r="K70" s="57"/>
      <c r="L70" s="116"/>
      <c r="M70" s="3"/>
      <c r="N70" s="3"/>
      <c r="O70" s="3"/>
      <c r="P70" s="3"/>
      <c r="Q70" s="3"/>
      <c r="R70" s="3"/>
      <c r="S70" s="3"/>
      <c r="T70" s="3"/>
      <c r="U70" s="3"/>
      <c r="V70" s="3"/>
    </row>
    <row r="71" spans="1:22" ht="13.35" customHeight="1">
      <c r="A71" s="55"/>
      <c r="B71" s="56"/>
      <c r="C71" s="251"/>
      <c r="D71" s="97"/>
      <c r="E71" s="97"/>
      <c r="F71" s="97"/>
      <c r="G71" s="97"/>
      <c r="H71" s="97"/>
      <c r="I71" s="50"/>
      <c r="J71" s="57"/>
      <c r="K71" s="57"/>
      <c r="L71" s="116"/>
      <c r="M71" s="3"/>
      <c r="N71" s="3"/>
      <c r="O71" s="3"/>
      <c r="P71" s="3"/>
      <c r="Q71" s="3"/>
      <c r="R71" s="3"/>
      <c r="S71" s="3"/>
      <c r="T71" s="3"/>
      <c r="U71" s="3"/>
      <c r="V71" s="3"/>
    </row>
    <row r="72" spans="1:22" ht="13.35" customHeight="1">
      <c r="A72" s="55"/>
      <c r="B72" s="56"/>
      <c r="C72" s="251"/>
      <c r="D72" s="97"/>
      <c r="E72" s="97"/>
      <c r="F72" s="97"/>
      <c r="G72" s="97"/>
      <c r="H72" s="97"/>
      <c r="I72" s="50"/>
      <c r="J72" s="57"/>
      <c r="K72" s="57"/>
      <c r="L72" s="116"/>
      <c r="M72" s="3"/>
      <c r="N72" s="3"/>
      <c r="O72" s="3"/>
      <c r="P72" s="3"/>
      <c r="Q72" s="3"/>
      <c r="R72" s="3"/>
      <c r="S72" s="3"/>
      <c r="T72" s="3"/>
      <c r="U72" s="3"/>
      <c r="V72" s="3"/>
    </row>
    <row r="73" spans="1:22" ht="18" customHeight="1">
      <c r="A73" s="55"/>
      <c r="B73" s="56"/>
      <c r="C73" s="251"/>
      <c r="D73" s="97"/>
      <c r="E73" s="97"/>
      <c r="F73" s="97"/>
      <c r="G73" s="97"/>
      <c r="H73" s="97"/>
      <c r="I73" s="50"/>
      <c r="J73" s="57"/>
      <c r="K73" s="57"/>
      <c r="L73" s="116"/>
      <c r="M73" s="3"/>
      <c r="N73" s="3"/>
      <c r="O73" s="3"/>
      <c r="P73" s="3"/>
      <c r="Q73" s="3"/>
      <c r="R73" s="3"/>
      <c r="S73" s="3"/>
      <c r="T73" s="3"/>
      <c r="U73" s="3"/>
      <c r="V73" s="3"/>
    </row>
    <row r="74" spans="1:22" ht="18" customHeight="1">
      <c r="A74" s="55"/>
      <c r="B74" s="56"/>
      <c r="C74" s="251"/>
      <c r="D74" s="97"/>
      <c r="E74" s="97"/>
      <c r="F74" s="97"/>
      <c r="G74" s="97"/>
      <c r="H74" s="97"/>
      <c r="I74" s="50"/>
      <c r="J74" s="57"/>
      <c r="K74" s="57"/>
      <c r="L74" s="116"/>
      <c r="M74" s="3"/>
      <c r="N74" s="3"/>
      <c r="O74" s="3"/>
      <c r="P74" s="3"/>
      <c r="Q74" s="3"/>
      <c r="R74" s="3"/>
      <c r="S74" s="3"/>
      <c r="T74" s="3"/>
      <c r="U74" s="3"/>
      <c r="V74" s="3"/>
    </row>
    <row r="75" spans="1:22" ht="18" customHeight="1">
      <c r="A75" s="55"/>
      <c r="B75" s="97" t="s">
        <v>94</v>
      </c>
      <c r="C75" s="251"/>
      <c r="D75" s="97"/>
      <c r="E75" s="97"/>
      <c r="F75" s="97"/>
      <c r="G75" s="97"/>
      <c r="H75" s="97"/>
      <c r="I75" s="50"/>
      <c r="J75" s="57"/>
      <c r="K75" s="57"/>
      <c r="L75" s="116"/>
      <c r="M75" s="3"/>
      <c r="N75" s="3"/>
      <c r="O75" s="3"/>
      <c r="P75" s="3"/>
      <c r="Q75" s="3"/>
      <c r="R75" s="3"/>
      <c r="S75" s="3"/>
      <c r="T75" s="3"/>
      <c r="U75" s="3"/>
      <c r="V75" s="3"/>
    </row>
    <row r="76" spans="1:22" ht="18" customHeight="1">
      <c r="A76" s="55"/>
      <c r="B76" s="56"/>
      <c r="C76" s="251"/>
      <c r="D76" s="97"/>
      <c r="E76" s="97"/>
      <c r="F76" s="97"/>
      <c r="G76" s="97"/>
      <c r="H76" s="97"/>
      <c r="I76" s="50"/>
      <c r="J76" s="57"/>
      <c r="K76" s="57"/>
      <c r="L76" s="116"/>
      <c r="M76" s="3"/>
      <c r="N76" s="3"/>
      <c r="O76" s="3"/>
      <c r="P76" s="3"/>
      <c r="Q76" s="3"/>
      <c r="R76" s="3"/>
      <c r="S76" s="3"/>
      <c r="T76" s="3"/>
      <c r="U76" s="3"/>
      <c r="V76" s="3"/>
    </row>
    <row r="77" spans="1:22" ht="18" customHeight="1">
      <c r="A77" s="55"/>
      <c r="B77" s="56"/>
      <c r="C77" s="251"/>
      <c r="D77" s="97"/>
      <c r="E77" s="97"/>
      <c r="F77" s="97"/>
      <c r="G77" s="97"/>
      <c r="H77" s="97"/>
      <c r="I77" s="50"/>
      <c r="J77" s="57"/>
      <c r="K77" s="57"/>
      <c r="L77" s="116"/>
      <c r="M77" s="3"/>
      <c r="N77" s="3"/>
      <c r="O77" s="3"/>
      <c r="P77" s="3"/>
      <c r="Q77" s="3"/>
      <c r="R77" s="3"/>
      <c r="S77" s="3"/>
      <c r="T77" s="3"/>
      <c r="U77" s="3"/>
      <c r="V77" s="3"/>
    </row>
    <row r="78" spans="1:22" ht="18" customHeight="1">
      <c r="A78" s="55"/>
      <c r="B78" s="56"/>
      <c r="C78" s="251"/>
      <c r="D78" s="97"/>
      <c r="E78" s="97"/>
      <c r="F78" s="97"/>
      <c r="G78" s="97"/>
      <c r="H78" s="97"/>
      <c r="I78" s="50"/>
      <c r="J78" s="57"/>
      <c r="K78" s="57"/>
      <c r="L78" s="116"/>
      <c r="M78" s="3"/>
      <c r="N78" s="3"/>
      <c r="O78" s="3"/>
      <c r="P78" s="3"/>
      <c r="Q78" s="3"/>
      <c r="R78" s="3"/>
      <c r="S78" s="3"/>
      <c r="T78" s="3"/>
      <c r="U78" s="3"/>
      <c r="V78" s="3"/>
    </row>
    <row r="79" spans="1:22" ht="18" customHeight="1">
      <c r="A79" s="55"/>
      <c r="B79" s="56"/>
      <c r="C79" s="251"/>
      <c r="D79" s="97"/>
      <c r="E79" s="97"/>
      <c r="F79" s="97"/>
      <c r="G79" s="97"/>
      <c r="H79" s="97"/>
      <c r="I79" s="50"/>
      <c r="J79" s="57"/>
      <c r="K79" s="57"/>
      <c r="L79" s="116"/>
      <c r="M79" s="3"/>
      <c r="N79" s="3"/>
      <c r="O79" s="3"/>
      <c r="P79" s="3"/>
      <c r="Q79" s="3"/>
      <c r="R79" s="3"/>
      <c r="S79" s="3"/>
      <c r="T79" s="3"/>
      <c r="U79" s="3"/>
      <c r="V79" s="3"/>
    </row>
    <row r="80" spans="1:22" ht="18" customHeight="1">
      <c r="A80" s="55"/>
      <c r="B80" s="56"/>
      <c r="C80" s="251"/>
      <c r="D80" s="97"/>
      <c r="E80" s="97"/>
      <c r="F80" s="97"/>
      <c r="G80" s="97"/>
      <c r="H80" s="97"/>
      <c r="I80" s="50"/>
      <c r="J80" s="57"/>
      <c r="K80" s="57"/>
      <c r="L80" s="116"/>
      <c r="M80" s="3"/>
      <c r="N80" s="3"/>
      <c r="O80" s="3"/>
      <c r="P80" s="3"/>
      <c r="Q80" s="3"/>
      <c r="R80" s="3"/>
      <c r="S80" s="3"/>
      <c r="T80" s="3"/>
      <c r="U80" s="3"/>
      <c r="V80" s="3"/>
    </row>
    <row r="81" spans="1:22" ht="18" customHeight="1">
      <c r="A81" s="55"/>
      <c r="B81" s="56"/>
      <c r="C81" s="251"/>
      <c r="D81" s="97"/>
      <c r="E81" s="97"/>
      <c r="F81" s="97"/>
      <c r="G81" s="97"/>
      <c r="H81" s="97"/>
      <c r="I81" s="50"/>
      <c r="J81" s="57"/>
      <c r="K81" s="57"/>
      <c r="L81" s="116"/>
      <c r="M81" s="3"/>
      <c r="N81" s="3"/>
      <c r="O81" s="3"/>
      <c r="P81" s="3"/>
      <c r="Q81" s="3"/>
      <c r="R81" s="3"/>
      <c r="S81" s="3"/>
      <c r="T81" s="3"/>
      <c r="U81" s="3"/>
      <c r="V81" s="3"/>
    </row>
    <row r="82" spans="1:22" ht="18" customHeight="1">
      <c r="A82" s="55"/>
      <c r="B82" s="56"/>
      <c r="C82" s="251"/>
      <c r="D82" s="97"/>
      <c r="E82" s="97"/>
      <c r="F82" s="97"/>
      <c r="G82" s="97"/>
      <c r="H82" s="97"/>
      <c r="I82" s="50"/>
      <c r="J82" s="57"/>
      <c r="K82" s="57"/>
      <c r="L82" s="116"/>
      <c r="M82" s="3"/>
      <c r="N82" s="3"/>
      <c r="O82" s="3"/>
      <c r="P82" s="3"/>
      <c r="Q82" s="3"/>
      <c r="R82" s="3"/>
      <c r="S82" s="3"/>
      <c r="T82" s="3"/>
      <c r="U82" s="3"/>
      <c r="V82" s="3"/>
    </row>
    <row r="83" spans="1:22" ht="18" customHeight="1">
      <c r="A83" s="55"/>
      <c r="B83" s="56"/>
      <c r="C83" s="251"/>
      <c r="D83" s="97"/>
      <c r="E83" s="97"/>
      <c r="F83" s="97"/>
      <c r="G83" s="97"/>
      <c r="H83" s="97"/>
      <c r="I83" s="50"/>
      <c r="J83" s="57"/>
      <c r="K83" s="57"/>
      <c r="L83" s="116"/>
      <c r="M83" s="3"/>
      <c r="N83" s="3"/>
      <c r="O83" s="3"/>
      <c r="P83" s="3"/>
      <c r="Q83" s="3"/>
      <c r="R83" s="3"/>
      <c r="S83" s="3"/>
      <c r="T83" s="3"/>
      <c r="U83" s="3"/>
      <c r="V83" s="3"/>
    </row>
    <row r="84" spans="1:22" ht="18" customHeight="1">
      <c r="A84" s="55"/>
      <c r="B84" s="56"/>
      <c r="C84" s="251"/>
      <c r="D84" s="97"/>
      <c r="E84" s="97"/>
      <c r="F84" s="97"/>
      <c r="G84" s="97"/>
      <c r="H84" s="97"/>
      <c r="I84" s="50"/>
      <c r="J84" s="57"/>
      <c r="K84" s="57"/>
      <c r="L84" s="116"/>
      <c r="M84" s="3"/>
      <c r="N84" s="3"/>
      <c r="O84" s="3"/>
      <c r="P84" s="3"/>
      <c r="Q84" s="3"/>
      <c r="R84" s="3"/>
      <c r="S84" s="3"/>
      <c r="T84" s="3"/>
      <c r="U84" s="3"/>
      <c r="V84" s="3"/>
    </row>
    <row r="85" spans="1:22" ht="18" customHeight="1">
      <c r="A85" s="55"/>
      <c r="B85" s="56"/>
      <c r="C85" s="251"/>
      <c r="D85" s="97"/>
      <c r="E85" s="97"/>
      <c r="F85" s="97"/>
      <c r="G85" s="97"/>
      <c r="H85" s="97"/>
      <c r="I85" s="50"/>
      <c r="J85" s="57"/>
      <c r="K85" s="57"/>
      <c r="L85" s="116"/>
      <c r="M85" s="3"/>
      <c r="N85" s="3"/>
      <c r="O85" s="3"/>
      <c r="P85" s="3"/>
      <c r="Q85" s="3"/>
      <c r="R85" s="3"/>
      <c r="S85" s="3"/>
      <c r="T85" s="3"/>
      <c r="U85" s="3"/>
      <c r="V85" s="3"/>
    </row>
    <row r="86" spans="1:22" ht="18" customHeight="1">
      <c r="A86" s="55"/>
      <c r="B86" s="56"/>
      <c r="C86" s="251"/>
      <c r="D86" s="97"/>
      <c r="E86" s="97"/>
      <c r="F86" s="97"/>
      <c r="G86" s="97"/>
      <c r="H86" s="97"/>
      <c r="I86" s="50"/>
      <c r="J86" s="57"/>
      <c r="K86" s="57"/>
      <c r="L86" s="116"/>
      <c r="M86" s="3"/>
      <c r="N86" s="3"/>
      <c r="O86" s="3"/>
      <c r="P86" s="3"/>
      <c r="Q86" s="3"/>
      <c r="R86" s="3"/>
      <c r="S86" s="3"/>
      <c r="T86" s="3"/>
      <c r="U86" s="3"/>
      <c r="V86" s="3"/>
    </row>
    <row r="87" spans="1:22" ht="18" customHeight="1">
      <c r="A87" s="55"/>
      <c r="B87" s="56"/>
      <c r="C87" s="251"/>
      <c r="D87" s="97"/>
      <c r="E87" s="97"/>
      <c r="F87" s="97"/>
      <c r="G87" s="97"/>
      <c r="H87" s="97"/>
      <c r="I87" s="50"/>
      <c r="J87" s="57"/>
      <c r="K87" s="57"/>
      <c r="L87" s="116"/>
      <c r="M87" s="3"/>
      <c r="N87" s="3"/>
      <c r="O87" s="3"/>
      <c r="P87" s="3"/>
      <c r="Q87" s="3"/>
      <c r="R87" s="3"/>
      <c r="S87" s="3"/>
      <c r="T87" s="3"/>
      <c r="U87" s="3"/>
      <c r="V87" s="3"/>
    </row>
    <row r="88" spans="1:22" ht="18" customHeight="1">
      <c r="A88" s="55"/>
      <c r="B88" s="56"/>
      <c r="C88" s="251"/>
      <c r="D88" s="97"/>
      <c r="E88" s="97"/>
      <c r="F88" s="97"/>
      <c r="G88" s="97"/>
      <c r="H88" s="97"/>
      <c r="I88" s="50"/>
      <c r="J88" s="57"/>
      <c r="K88" s="57"/>
      <c r="L88" s="116"/>
      <c r="M88" s="3"/>
      <c r="N88" s="3"/>
      <c r="O88" s="3"/>
      <c r="P88" s="3"/>
      <c r="Q88" s="3"/>
      <c r="R88" s="3"/>
      <c r="S88" s="3"/>
      <c r="T88" s="3"/>
      <c r="U88" s="3"/>
      <c r="V88" s="3"/>
    </row>
    <row r="89" spans="1:22" ht="18" customHeight="1">
      <c r="A89" s="55"/>
      <c r="B89" s="56"/>
      <c r="C89" s="251"/>
      <c r="D89" s="97"/>
      <c r="E89" s="97"/>
      <c r="F89" s="97"/>
      <c r="G89" s="97"/>
      <c r="H89" s="97"/>
      <c r="I89" s="50"/>
      <c r="J89" s="57"/>
      <c r="K89" s="57"/>
      <c r="L89" s="116"/>
      <c r="M89" s="3"/>
      <c r="N89" s="3"/>
      <c r="O89" s="3"/>
      <c r="P89" s="3"/>
      <c r="Q89" s="3"/>
      <c r="R89" s="3"/>
      <c r="S89" s="3"/>
      <c r="T89" s="3"/>
      <c r="U89" s="3"/>
      <c r="V89" s="3"/>
    </row>
    <row r="90" spans="1:22" ht="18" customHeight="1">
      <c r="A90" s="55"/>
      <c r="B90" s="56"/>
      <c r="C90" s="251"/>
      <c r="D90" s="97"/>
      <c r="E90" s="97"/>
      <c r="F90" s="97"/>
      <c r="G90" s="97"/>
      <c r="H90" s="97"/>
      <c r="I90" s="50"/>
      <c r="J90" s="57"/>
      <c r="K90" s="57"/>
      <c r="L90" s="116"/>
      <c r="M90" s="3"/>
      <c r="N90" s="3"/>
      <c r="O90" s="3"/>
      <c r="P90" s="3"/>
      <c r="Q90" s="3"/>
      <c r="R90" s="3"/>
      <c r="S90" s="3"/>
      <c r="T90" s="3"/>
      <c r="U90" s="3"/>
      <c r="V90" s="3"/>
    </row>
    <row r="91" spans="1:22" ht="18" customHeight="1">
      <c r="A91" s="55"/>
      <c r="B91" s="56"/>
      <c r="C91" s="251"/>
      <c r="D91" s="97"/>
      <c r="E91" s="97"/>
      <c r="F91" s="97"/>
      <c r="G91" s="97"/>
      <c r="H91" s="97"/>
      <c r="I91" s="50"/>
      <c r="J91" s="57"/>
      <c r="K91" s="57"/>
      <c r="L91" s="116"/>
      <c r="M91" s="3"/>
      <c r="N91" s="3"/>
      <c r="O91" s="3"/>
      <c r="P91" s="3"/>
      <c r="Q91" s="3"/>
      <c r="R91" s="3"/>
      <c r="S91" s="3"/>
      <c r="T91" s="3"/>
      <c r="U91" s="3"/>
      <c r="V91" s="3"/>
    </row>
    <row r="92" spans="1:22" ht="18" customHeight="1">
      <c r="A92" s="55"/>
      <c r="B92" s="56"/>
      <c r="C92" s="251"/>
      <c r="D92" s="97"/>
      <c r="E92" s="97"/>
      <c r="F92" s="97"/>
      <c r="G92" s="97"/>
      <c r="H92" s="97"/>
      <c r="I92" s="50"/>
      <c r="J92" s="57"/>
      <c r="K92" s="57"/>
      <c r="L92" s="116"/>
      <c r="M92" s="3"/>
      <c r="N92" s="3"/>
      <c r="O92" s="3"/>
      <c r="P92" s="3"/>
      <c r="Q92" s="3"/>
      <c r="R92" s="3"/>
      <c r="S92" s="3"/>
      <c r="T92" s="3"/>
      <c r="U92" s="3"/>
      <c r="V92" s="3"/>
    </row>
    <row r="93" spans="1:22" ht="18" customHeight="1">
      <c r="A93" s="55"/>
      <c r="B93" s="56"/>
      <c r="C93" s="251"/>
      <c r="D93" s="97"/>
      <c r="E93" s="97"/>
      <c r="F93" s="97"/>
      <c r="G93" s="97"/>
      <c r="H93" s="97"/>
      <c r="I93" s="50"/>
      <c r="J93" s="57"/>
      <c r="K93" s="57"/>
      <c r="L93" s="116"/>
      <c r="M93" s="3"/>
      <c r="N93" s="3"/>
      <c r="O93" s="3"/>
      <c r="P93" s="3"/>
      <c r="Q93" s="3"/>
      <c r="R93" s="3"/>
      <c r="S93" s="3"/>
      <c r="T93" s="3"/>
      <c r="U93" s="3"/>
      <c r="V93" s="3"/>
    </row>
    <row r="94" spans="1:22" ht="18" customHeight="1">
      <c r="A94" s="55"/>
      <c r="B94" s="56"/>
      <c r="C94" s="251"/>
      <c r="D94" s="97"/>
      <c r="E94" s="97"/>
      <c r="F94" s="97"/>
      <c r="G94" s="97"/>
      <c r="H94" s="97"/>
      <c r="I94" s="50"/>
      <c r="J94" s="57"/>
      <c r="K94" s="57"/>
      <c r="L94" s="116"/>
      <c r="M94" s="3"/>
      <c r="N94" s="3"/>
      <c r="O94" s="3"/>
      <c r="P94" s="3"/>
      <c r="Q94" s="3"/>
      <c r="R94" s="3"/>
      <c r="S94" s="3"/>
      <c r="T94" s="3"/>
      <c r="U94" s="3"/>
      <c r="V94" s="3"/>
    </row>
    <row r="95" spans="1:22" ht="18" customHeight="1">
      <c r="A95" s="55"/>
      <c r="B95" s="56"/>
      <c r="C95" s="251"/>
      <c r="D95" s="97"/>
      <c r="E95" s="97"/>
      <c r="F95" s="97"/>
      <c r="G95" s="97"/>
      <c r="H95" s="97"/>
      <c r="I95" s="50"/>
      <c r="J95" s="57"/>
      <c r="K95" s="57"/>
      <c r="L95" s="116"/>
      <c r="M95" s="3"/>
      <c r="N95" s="3"/>
      <c r="O95" s="3"/>
      <c r="P95" s="3"/>
      <c r="Q95" s="3"/>
      <c r="R95" s="3"/>
      <c r="S95" s="3"/>
      <c r="T95" s="3"/>
      <c r="U95" s="3"/>
      <c r="V95" s="3"/>
    </row>
    <row r="96" spans="1:22" ht="18" customHeight="1">
      <c r="A96" s="55"/>
      <c r="B96" s="56"/>
      <c r="C96" s="251"/>
      <c r="D96" s="97"/>
      <c r="E96" s="97"/>
      <c r="F96" s="97"/>
      <c r="G96" s="97"/>
      <c r="H96" s="97"/>
      <c r="I96" s="50"/>
      <c r="J96" s="57"/>
      <c r="K96" s="57"/>
      <c r="L96" s="116"/>
      <c r="M96" s="3"/>
      <c r="N96" s="3"/>
      <c r="O96" s="3"/>
      <c r="P96" s="3"/>
      <c r="Q96" s="3"/>
      <c r="R96" s="3"/>
      <c r="S96" s="3"/>
      <c r="T96" s="3"/>
      <c r="U96" s="3"/>
      <c r="V96" s="3"/>
    </row>
    <row r="97" spans="1:23" ht="18" customHeight="1">
      <c r="A97" s="55"/>
      <c r="B97" s="56"/>
      <c r="C97" s="251"/>
      <c r="D97" s="97"/>
      <c r="E97" s="97"/>
      <c r="F97" s="97"/>
      <c r="G97" s="97"/>
      <c r="H97" s="97"/>
      <c r="I97" s="50"/>
      <c r="J97" s="57"/>
      <c r="K97" s="57"/>
      <c r="L97" s="116"/>
      <c r="M97" s="3"/>
      <c r="N97" s="3"/>
      <c r="O97" s="3"/>
      <c r="P97" s="3"/>
      <c r="Q97" s="3"/>
      <c r="R97" s="3"/>
      <c r="S97" s="3"/>
      <c r="T97" s="3"/>
      <c r="U97" s="3"/>
      <c r="V97" s="3"/>
    </row>
    <row r="98" spans="1:23" ht="18" customHeight="1">
      <c r="A98" s="55"/>
      <c r="B98" s="56"/>
      <c r="C98" s="251"/>
      <c r="D98" s="97"/>
      <c r="E98" s="97"/>
      <c r="F98" s="97"/>
      <c r="G98" s="97"/>
      <c r="H98" s="97"/>
      <c r="I98" s="50"/>
      <c r="J98" s="57"/>
      <c r="K98" s="57"/>
      <c r="L98" s="116"/>
      <c r="M98" s="3"/>
      <c r="N98" s="3"/>
      <c r="O98" s="3"/>
      <c r="P98" s="3"/>
      <c r="Q98" s="3"/>
      <c r="R98" s="3"/>
      <c r="S98" s="3"/>
      <c r="T98" s="3"/>
      <c r="U98" s="3"/>
      <c r="V98" s="3"/>
    </row>
    <row r="99" spans="1:23" ht="18" customHeight="1">
      <c r="A99" s="55"/>
      <c r="B99" s="56"/>
      <c r="C99" s="251"/>
      <c r="D99" s="97"/>
      <c r="E99" s="97"/>
      <c r="F99" s="97"/>
      <c r="G99" s="97"/>
      <c r="H99" s="97"/>
      <c r="I99" s="50"/>
      <c r="J99" s="57"/>
      <c r="K99" s="57"/>
      <c r="L99" s="116"/>
      <c r="M99" s="3"/>
      <c r="N99" s="3"/>
      <c r="O99" s="3"/>
      <c r="P99" s="3"/>
      <c r="Q99" s="3"/>
      <c r="R99" s="3"/>
      <c r="S99" s="3"/>
      <c r="T99" s="3"/>
      <c r="U99" s="3"/>
      <c r="V99" s="3"/>
    </row>
    <row r="100" spans="1:23" ht="18" customHeight="1">
      <c r="A100" s="55"/>
      <c r="B100" s="56"/>
      <c r="C100" s="251"/>
      <c r="D100" s="97"/>
      <c r="E100" s="97"/>
      <c r="F100" s="97"/>
      <c r="G100" s="97"/>
      <c r="H100" s="97"/>
      <c r="I100" s="50"/>
      <c r="J100" s="57"/>
      <c r="K100" s="57"/>
      <c r="L100" s="116"/>
      <c r="M100" s="3"/>
      <c r="N100" s="3"/>
      <c r="O100" s="3"/>
      <c r="P100" s="3"/>
      <c r="Q100" s="3"/>
      <c r="R100" s="3"/>
      <c r="S100" s="3"/>
      <c r="T100" s="3"/>
      <c r="U100" s="3"/>
      <c r="V100" s="3"/>
    </row>
    <row r="101" spans="1:23" ht="18" customHeight="1">
      <c r="A101" s="55"/>
      <c r="B101" s="56"/>
      <c r="C101" s="251"/>
      <c r="D101" s="97"/>
      <c r="E101" s="97"/>
      <c r="F101" s="97"/>
      <c r="G101" s="97"/>
      <c r="H101" s="97"/>
      <c r="I101" s="50"/>
      <c r="J101" s="57"/>
      <c r="K101" s="57"/>
      <c r="L101" s="116"/>
      <c r="M101" s="3"/>
      <c r="N101" s="3"/>
      <c r="O101" s="3"/>
      <c r="P101" s="3"/>
      <c r="Q101" s="3"/>
      <c r="R101" s="3"/>
      <c r="S101" s="3"/>
      <c r="T101" s="3"/>
      <c r="U101" s="3"/>
      <c r="V101" s="3"/>
    </row>
    <row r="102" spans="1:23" s="7" customFormat="1" ht="6.6" customHeight="1" thickBot="1">
      <c r="A102" s="100"/>
      <c r="B102" s="101"/>
      <c r="C102" s="126"/>
      <c r="D102" s="126"/>
      <c r="E102" s="126"/>
      <c r="F102" s="126"/>
      <c r="G102" s="101"/>
      <c r="H102" s="146"/>
      <c r="I102" s="147"/>
      <c r="J102" s="148"/>
      <c r="K102" s="148"/>
      <c r="L102" s="102"/>
      <c r="M102" s="8"/>
      <c r="N102" s="15"/>
      <c r="O102" s="10"/>
      <c r="P102" s="8"/>
      <c r="Q102" s="14"/>
      <c r="R102" s="18"/>
      <c r="S102" s="13"/>
      <c r="T102" s="16"/>
      <c r="U102" s="8"/>
      <c r="V102" s="8"/>
      <c r="W102" s="8"/>
    </row>
    <row r="108" spans="1:23" ht="16.350000000000001" customHeight="1"/>
    <row r="109" spans="1:23" ht="8.1" customHeight="1"/>
  </sheetData>
  <sheetProtection password="CC9A" sheet="1" objects="1" scenarios="1" formatCells="0" formatRows="0" insertRows="0" deleteRows="0"/>
  <mergeCells count="36">
    <mergeCell ref="A57:L57"/>
    <mergeCell ref="A58:B58"/>
    <mergeCell ref="C58:J58"/>
    <mergeCell ref="K58:L58"/>
    <mergeCell ref="A59:B59"/>
    <mergeCell ref="C59:G59"/>
    <mergeCell ref="I59:L59"/>
    <mergeCell ref="K51:L51"/>
    <mergeCell ref="K37:L37"/>
    <mergeCell ref="C11:K16"/>
    <mergeCell ref="K28:L28"/>
    <mergeCell ref="K20:L20"/>
    <mergeCell ref="K21:L21"/>
    <mergeCell ref="K23:L23"/>
    <mergeCell ref="K24:L24"/>
    <mergeCell ref="A2:L2"/>
    <mergeCell ref="C3:J3"/>
    <mergeCell ref="K3:L3"/>
    <mergeCell ref="C4:G4"/>
    <mergeCell ref="I4:L4"/>
    <mergeCell ref="A3:B3"/>
    <mergeCell ref="A4:B4"/>
    <mergeCell ref="C5:F5"/>
    <mergeCell ref="A5:B5"/>
    <mergeCell ref="K42:L42"/>
    <mergeCell ref="K19:L19"/>
    <mergeCell ref="K49:L49"/>
    <mergeCell ref="C47:H47"/>
    <mergeCell ref="K26:L26"/>
    <mergeCell ref="K39:L39"/>
    <mergeCell ref="K40:L40"/>
    <mergeCell ref="K41:L41"/>
    <mergeCell ref="B7:K9"/>
    <mergeCell ref="B10:K10"/>
    <mergeCell ref="K30:L30"/>
    <mergeCell ref="K32:L32"/>
  </mergeCells>
  <phoneticPr fontId="3"/>
  <dataValidations count="1">
    <dataValidation type="list" allowBlank="1" showInputMessage="1" showErrorMessage="1" sqref="I44">
      <formula1>"（選択）,湿　式,乾　式"</formula1>
    </dataValidation>
  </dataValidations>
  <pageMargins left="0.78740157480314965" right="0.51181102362204722" top="0.59055118110236227" bottom="0.59055118110236227" header="0.19685039370078741" footer="0.19685039370078741"/>
  <pageSetup paperSize="9" fitToHeight="0" orientation="portrait" r:id="rId1"/>
  <headerFooter alignWithMargins="0"/>
  <rowBreaks count="1" manualBreakCount="1">
    <brk id="109" max="16383" man="1"/>
  </rowBreaks>
  <ignoredErrors>
    <ignoredError sqref="I32"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56"/>
  <sheetViews>
    <sheetView view="pageBreakPreview" zoomScaleNormal="100" zoomScaleSheetLayoutView="100" workbookViewId="0">
      <selection activeCell="C4" sqref="C4:G4"/>
    </sheetView>
  </sheetViews>
  <sheetFormatPr defaultColWidth="9" defaultRowHeight="13.5"/>
  <cols>
    <col min="1" max="1" width="6.75" style="19" customWidth="1"/>
    <col min="2" max="2" width="5.25" style="19" customWidth="1"/>
    <col min="3" max="4" width="9.125" style="19" customWidth="1"/>
    <col min="5" max="5" width="10.875" style="19" customWidth="1"/>
    <col min="6" max="7" width="7.5" style="19" customWidth="1"/>
    <col min="8" max="8" width="8.125" style="19" customWidth="1"/>
    <col min="9" max="9" width="9.125" style="19" customWidth="1"/>
    <col min="10" max="10" width="7.5" style="19" customWidth="1"/>
    <col min="11" max="11" width="9.5" style="19" customWidth="1"/>
    <col min="12" max="12" width="5.5" style="19" customWidth="1"/>
    <col min="13" max="13" width="11.5" style="19" hidden="1" customWidth="1"/>
    <col min="14" max="14" width="6.875" style="19" hidden="1" customWidth="1"/>
    <col min="15" max="16384" width="9" style="19"/>
  </cols>
  <sheetData>
    <row r="1" spans="1:15" ht="15" customHeight="1" thickBot="1"/>
    <row r="2" spans="1:15" s="7" customFormat="1" ht="18.75" customHeight="1">
      <c r="A2" s="479" t="s">
        <v>88</v>
      </c>
      <c r="B2" s="480"/>
      <c r="C2" s="480"/>
      <c r="D2" s="480"/>
      <c r="E2" s="480"/>
      <c r="F2" s="480"/>
      <c r="G2" s="480"/>
      <c r="H2" s="480"/>
      <c r="I2" s="480"/>
      <c r="J2" s="480"/>
      <c r="K2" s="481"/>
    </row>
    <row r="3" spans="1:15" s="7" customFormat="1" ht="28.5" customHeight="1">
      <c r="A3" s="490" t="s">
        <v>131</v>
      </c>
      <c r="B3" s="491"/>
      <c r="C3" s="485" t="str">
        <f>+表紙!B3&amp;"　　（　５．エネルギー消費量　）"</f>
        <v>立体炊飯器、小型炊飯器(選択してください)　　（　５．エネルギー消費量　）</v>
      </c>
      <c r="D3" s="527"/>
      <c r="E3" s="527"/>
      <c r="F3" s="527"/>
      <c r="G3" s="527"/>
      <c r="H3" s="527"/>
      <c r="I3" s="527"/>
      <c r="J3" s="485" t="str">
        <f xml:space="preserve"> IF(表紙!$C$12="選択してください","","ガス種："&amp;表紙!$C$12)</f>
        <v/>
      </c>
      <c r="K3" s="486"/>
    </row>
    <row r="4" spans="1:15" s="7" customFormat="1" ht="18" customHeight="1" thickBot="1">
      <c r="A4" s="494" t="s">
        <v>230</v>
      </c>
      <c r="B4" s="495"/>
      <c r="C4" s="496" t="str">
        <f>IF(表紙!$B$6=0,"",表紙!$B$6)</f>
        <v/>
      </c>
      <c r="D4" s="496"/>
      <c r="E4" s="497"/>
      <c r="F4" s="497"/>
      <c r="G4" s="497"/>
      <c r="H4" s="176" t="s">
        <v>58</v>
      </c>
      <c r="I4" s="497" t="str">
        <f>IF(表紙!$H$5=0,"",表紙!$H$5)</f>
        <v/>
      </c>
      <c r="J4" s="497"/>
      <c r="K4" s="498"/>
    </row>
    <row r="5" spans="1:15" s="7" customFormat="1" ht="17.25" customHeight="1">
      <c r="A5" s="62"/>
      <c r="B5" s="57"/>
      <c r="C5" s="57"/>
      <c r="D5" s="57"/>
      <c r="E5" s="57"/>
      <c r="F5" s="57"/>
      <c r="G5" s="57"/>
      <c r="H5" s="57"/>
      <c r="I5" s="57"/>
      <c r="J5" s="57"/>
      <c r="K5" s="63"/>
    </row>
    <row r="6" spans="1:15" s="7" customFormat="1" ht="15" customHeight="1">
      <c r="A6" s="62"/>
      <c r="B6" s="501" t="s">
        <v>243</v>
      </c>
      <c r="C6" s="501"/>
      <c r="D6" s="501"/>
      <c r="E6" s="501"/>
      <c r="F6" s="501"/>
      <c r="G6" s="501"/>
      <c r="H6" s="501"/>
      <c r="I6" s="501"/>
      <c r="J6" s="501"/>
      <c r="K6" s="63"/>
    </row>
    <row r="7" spans="1:15" s="7" customFormat="1" ht="15" customHeight="1">
      <c r="A7" s="62"/>
      <c r="B7" s="501"/>
      <c r="C7" s="501"/>
      <c r="D7" s="501"/>
      <c r="E7" s="501"/>
      <c r="F7" s="501"/>
      <c r="G7" s="501"/>
      <c r="H7" s="501"/>
      <c r="I7" s="501"/>
      <c r="J7" s="501"/>
      <c r="K7" s="63"/>
    </row>
    <row r="8" spans="1:15" s="7" customFormat="1" ht="8.1" customHeight="1">
      <c r="A8" s="62"/>
      <c r="B8" s="57"/>
      <c r="C8" s="57"/>
      <c r="D8" s="258"/>
      <c r="E8" s="258"/>
      <c r="F8" s="258"/>
      <c r="G8" s="258"/>
      <c r="H8" s="258"/>
      <c r="I8" s="258"/>
      <c r="J8" s="258"/>
      <c r="K8" s="63"/>
    </row>
    <row r="9" spans="1:15" s="7" customFormat="1">
      <c r="A9" s="62"/>
      <c r="B9" s="96" t="s">
        <v>23</v>
      </c>
      <c r="C9" s="57"/>
      <c r="D9" s="57"/>
      <c r="E9" s="57"/>
      <c r="F9" s="57"/>
      <c r="G9" s="57"/>
      <c r="H9" s="57"/>
      <c r="I9" s="57"/>
      <c r="J9" s="57"/>
      <c r="K9" s="63"/>
    </row>
    <row r="10" spans="1:15" s="7" customFormat="1" ht="15" customHeight="1">
      <c r="A10" s="62"/>
      <c r="B10" s="57"/>
      <c r="C10" s="57" t="s">
        <v>22</v>
      </c>
      <c r="D10" s="57"/>
      <c r="E10" s="57"/>
      <c r="F10" s="57"/>
      <c r="G10" s="57"/>
      <c r="H10" s="57"/>
      <c r="I10" s="57"/>
      <c r="J10" s="57"/>
      <c r="K10" s="63"/>
    </row>
    <row r="11" spans="1:15" s="7" customFormat="1" ht="15" customHeight="1">
      <c r="A11" s="62"/>
      <c r="B11" s="57"/>
      <c r="C11" s="57"/>
      <c r="D11" s="57"/>
      <c r="E11" s="57"/>
      <c r="F11" s="57"/>
      <c r="G11" s="57"/>
      <c r="H11" s="57"/>
      <c r="I11" s="57"/>
      <c r="J11" s="57"/>
      <c r="K11" s="63"/>
    </row>
    <row r="12" spans="1:15" s="7" customFormat="1">
      <c r="A12" s="62"/>
      <c r="B12" s="96" t="s">
        <v>24</v>
      </c>
      <c r="C12" s="57"/>
      <c r="D12" s="57"/>
      <c r="E12" s="57"/>
      <c r="F12" s="57"/>
      <c r="G12" s="57"/>
      <c r="H12" s="57"/>
      <c r="I12" s="57"/>
      <c r="J12" s="57"/>
      <c r="K12" s="63"/>
    </row>
    <row r="13" spans="1:15" s="8" customFormat="1" ht="18.75" customHeight="1">
      <c r="A13" s="62"/>
      <c r="B13" s="57"/>
      <c r="C13" s="57"/>
      <c r="D13" s="103"/>
      <c r="E13" s="104"/>
      <c r="F13" s="104"/>
      <c r="G13" s="104"/>
      <c r="H13" s="104"/>
      <c r="I13" s="104"/>
      <c r="J13" s="104"/>
      <c r="K13" s="63"/>
      <c r="O13" s="7"/>
    </row>
    <row r="14" spans="1:15" s="8" customFormat="1" ht="19.5" customHeight="1">
      <c r="A14" s="62"/>
      <c r="B14" s="57"/>
      <c r="C14" s="57"/>
      <c r="D14" s="57"/>
      <c r="E14" s="258"/>
      <c r="F14" s="258"/>
      <c r="G14" s="258"/>
      <c r="H14" s="258"/>
      <c r="I14" s="258"/>
      <c r="J14" s="258"/>
      <c r="K14" s="63"/>
      <c r="O14" s="1"/>
    </row>
    <row r="15" spans="1:15" s="8" customFormat="1" ht="19.5" customHeight="1">
      <c r="A15" s="62"/>
      <c r="B15" s="57"/>
      <c r="C15" s="57"/>
      <c r="D15" s="57"/>
      <c r="E15" s="258"/>
      <c r="F15" s="258"/>
      <c r="G15" s="258"/>
      <c r="H15" s="258"/>
      <c r="I15" s="258"/>
      <c r="J15" s="258"/>
      <c r="K15" s="63"/>
      <c r="O15" s="1"/>
    </row>
    <row r="16" spans="1:15" s="8" customFormat="1" ht="19.5" customHeight="1">
      <c r="A16" s="62"/>
      <c r="B16" s="57"/>
      <c r="C16" s="57"/>
      <c r="D16" s="57"/>
      <c r="E16" s="258"/>
      <c r="F16" s="258"/>
      <c r="G16" s="258"/>
      <c r="H16" s="258"/>
      <c r="I16" s="258"/>
      <c r="J16" s="258"/>
      <c r="K16" s="63"/>
      <c r="O16" s="1"/>
    </row>
    <row r="17" spans="1:19" s="7" customFormat="1" ht="17.25" customHeight="1">
      <c r="A17" s="62"/>
      <c r="B17" s="57"/>
      <c r="C17" s="50" t="s">
        <v>245</v>
      </c>
      <c r="D17" s="57" t="s">
        <v>170</v>
      </c>
      <c r="E17" s="98"/>
      <c r="F17" s="57"/>
      <c r="G17" s="57"/>
      <c r="H17" s="163" t="s">
        <v>167</v>
      </c>
      <c r="I17" s="219" t="str">
        <f>IF(+'4.調理能力'!$I$32&lt;&gt;"",+'4.調理能力'!$I$32,"")</f>
        <v/>
      </c>
      <c r="J17" s="105" t="s">
        <v>25</v>
      </c>
      <c r="K17" s="106" t="s">
        <v>34</v>
      </c>
      <c r="M17" s="15"/>
      <c r="N17" s="8"/>
      <c r="O17" s="8"/>
      <c r="P17" s="17"/>
      <c r="Q17" s="20"/>
      <c r="R17" s="8"/>
      <c r="S17" s="16"/>
    </row>
    <row r="18" spans="1:19" s="7" customFormat="1" ht="17.25" customHeight="1">
      <c r="A18" s="62"/>
      <c r="B18" s="57"/>
      <c r="C18" s="57"/>
      <c r="D18" s="251" t="s">
        <v>171</v>
      </c>
      <c r="E18" s="57"/>
      <c r="F18" s="57"/>
      <c r="G18" s="57"/>
      <c r="H18" s="164" t="s">
        <v>168</v>
      </c>
      <c r="I18" s="220" t="str">
        <f>+'4.調理能力'!$I$23</f>
        <v/>
      </c>
      <c r="J18" s="108" t="s">
        <v>67</v>
      </c>
      <c r="K18" s="106" t="s">
        <v>33</v>
      </c>
    </row>
    <row r="19" spans="1:19" s="7" customFormat="1" ht="5.45" customHeight="1" thickBot="1">
      <c r="A19" s="62"/>
      <c r="B19" s="57"/>
      <c r="C19" s="57"/>
      <c r="D19" s="107"/>
      <c r="E19" s="57"/>
      <c r="F19" s="57"/>
      <c r="G19" s="57"/>
      <c r="H19" s="164"/>
      <c r="I19" s="221"/>
      <c r="J19" s="108"/>
      <c r="K19" s="106"/>
    </row>
    <row r="20" spans="1:19" s="7" customFormat="1" ht="21" customHeight="1" thickBot="1">
      <c r="A20" s="62"/>
      <c r="B20" s="57"/>
      <c r="C20" s="57"/>
      <c r="D20" s="57" t="s">
        <v>172</v>
      </c>
      <c r="E20" s="50"/>
      <c r="F20" s="49"/>
      <c r="G20" s="57"/>
      <c r="H20" s="165" t="s">
        <v>254</v>
      </c>
      <c r="I20" s="228" t="str">
        <f>IF(I17&lt;&gt;"",+I17,"")</f>
        <v/>
      </c>
      <c r="J20" s="105" t="s">
        <v>25</v>
      </c>
      <c r="K20" s="106" t="s">
        <v>34</v>
      </c>
      <c r="N20" s="8"/>
      <c r="O20" s="8"/>
      <c r="P20" s="8"/>
      <c r="Q20" s="8"/>
      <c r="R20" s="8"/>
      <c r="S20" s="8"/>
    </row>
    <row r="21" spans="1:19" s="7" customFormat="1" ht="6" customHeight="1" thickBot="1">
      <c r="A21" s="62"/>
      <c r="B21" s="57"/>
      <c r="C21" s="57"/>
      <c r="D21" s="57"/>
      <c r="E21" s="50"/>
      <c r="F21" s="49"/>
      <c r="G21" s="57"/>
      <c r="H21" s="165"/>
      <c r="I21" s="222"/>
      <c r="J21" s="105"/>
      <c r="K21" s="106"/>
      <c r="N21" s="8"/>
      <c r="O21" s="8"/>
      <c r="P21" s="8"/>
      <c r="Q21" s="8"/>
      <c r="R21" s="8"/>
      <c r="S21" s="8"/>
    </row>
    <row r="22" spans="1:19" s="7" customFormat="1" ht="21" customHeight="1" thickBot="1">
      <c r="A22" s="62"/>
      <c r="B22" s="57"/>
      <c r="C22" s="57"/>
      <c r="D22" s="500" t="s">
        <v>173</v>
      </c>
      <c r="E22" s="500"/>
      <c r="F22" s="500"/>
      <c r="G22" s="500"/>
      <c r="H22" s="166" t="s">
        <v>255</v>
      </c>
      <c r="I22" s="229" t="str">
        <f>IF(COUNTBLANK(I17:I18)=0,(I17/I18),"")</f>
        <v/>
      </c>
      <c r="J22" s="108" t="s">
        <v>68</v>
      </c>
      <c r="K22" s="106" t="s">
        <v>34</v>
      </c>
    </row>
    <row r="23" spans="1:19" s="7" customFormat="1" ht="14.45" customHeight="1">
      <c r="A23" s="62"/>
      <c r="B23" s="57"/>
      <c r="C23" s="57"/>
      <c r="D23" s="57"/>
      <c r="E23" s="50"/>
      <c r="F23" s="49"/>
      <c r="G23" s="57"/>
      <c r="H23" s="167"/>
      <c r="I23" s="222"/>
      <c r="J23" s="105"/>
      <c r="K23" s="106"/>
      <c r="N23" s="8"/>
      <c r="O23" s="8"/>
      <c r="P23" s="8"/>
      <c r="Q23" s="8"/>
      <c r="R23" s="8"/>
      <c r="S23" s="8"/>
    </row>
    <row r="24" spans="1:19" s="7" customFormat="1" ht="17.25" customHeight="1">
      <c r="A24" s="62"/>
      <c r="B24" s="57"/>
      <c r="C24" s="50" t="s">
        <v>247</v>
      </c>
      <c r="D24" s="57" t="s">
        <v>174</v>
      </c>
      <c r="E24" s="50"/>
      <c r="F24" s="49"/>
      <c r="G24" s="57"/>
      <c r="H24" s="163" t="s">
        <v>169</v>
      </c>
      <c r="I24" s="223" t="str">
        <f>IF(+'4.調理能力'!$I$51&lt;&gt;"",+'4.調理能力'!$I$51,"")</f>
        <v/>
      </c>
      <c r="J24" s="105" t="s">
        <v>25</v>
      </c>
      <c r="K24" s="106" t="s">
        <v>34</v>
      </c>
      <c r="N24" s="8"/>
      <c r="O24" s="8"/>
      <c r="P24" s="8"/>
      <c r="Q24" s="8"/>
      <c r="R24" s="8"/>
      <c r="S24" s="8"/>
    </row>
    <row r="25" spans="1:19" s="7" customFormat="1" ht="17.25" customHeight="1">
      <c r="A25" s="62"/>
      <c r="B25" s="57"/>
      <c r="C25" s="57"/>
      <c r="D25" s="168" t="s">
        <v>175</v>
      </c>
      <c r="E25" s="57"/>
      <c r="F25" s="57"/>
      <c r="G25" s="57"/>
      <c r="H25" s="164" t="s">
        <v>168</v>
      </c>
      <c r="I25" s="220" t="str">
        <f>+'4.調理能力'!$I$23</f>
        <v/>
      </c>
      <c r="J25" s="108" t="s">
        <v>67</v>
      </c>
      <c r="K25" s="106" t="s">
        <v>33</v>
      </c>
    </row>
    <row r="26" spans="1:19" s="7" customFormat="1" ht="5.45" customHeight="1" thickBot="1">
      <c r="A26" s="62"/>
      <c r="B26" s="57"/>
      <c r="C26" s="57"/>
      <c r="D26" s="107"/>
      <c r="E26" s="57"/>
      <c r="F26" s="57"/>
      <c r="G26" s="57"/>
      <c r="H26" s="164"/>
      <c r="I26" s="221"/>
      <c r="J26" s="108"/>
      <c r="K26" s="106"/>
    </row>
    <row r="27" spans="1:19" s="7" customFormat="1" ht="21" customHeight="1" thickBot="1">
      <c r="A27" s="62"/>
      <c r="B27" s="57"/>
      <c r="C27" s="57"/>
      <c r="D27" s="57" t="s">
        <v>176</v>
      </c>
      <c r="E27" s="50"/>
      <c r="F27" s="49"/>
      <c r="G27" s="137"/>
      <c r="H27" s="165" t="s">
        <v>256</v>
      </c>
      <c r="I27" s="228" t="str">
        <f>IF(I24&lt;&gt;"",+I24,"")</f>
        <v/>
      </c>
      <c r="J27" s="105" t="s">
        <v>25</v>
      </c>
      <c r="K27" s="106" t="s">
        <v>34</v>
      </c>
      <c r="N27" s="8"/>
      <c r="P27" s="8"/>
      <c r="Q27" s="8"/>
      <c r="R27" s="8"/>
      <c r="S27" s="8"/>
    </row>
    <row r="28" spans="1:19" s="7" customFormat="1" ht="6" customHeight="1" thickBot="1">
      <c r="A28" s="62"/>
      <c r="B28" s="57"/>
      <c r="C28" s="57"/>
      <c r="D28" s="57"/>
      <c r="E28" s="50"/>
      <c r="F28" s="49"/>
      <c r="G28" s="57"/>
      <c r="H28" s="165"/>
      <c r="I28" s="222"/>
      <c r="J28" s="105"/>
      <c r="K28" s="106"/>
      <c r="N28" s="8"/>
      <c r="O28" s="8"/>
      <c r="P28" s="8"/>
      <c r="Q28" s="8"/>
      <c r="R28" s="8"/>
      <c r="S28" s="8"/>
    </row>
    <row r="29" spans="1:19" s="7" customFormat="1" ht="21" customHeight="1" thickBot="1">
      <c r="A29" s="62"/>
      <c r="B29" s="57"/>
      <c r="C29" s="57"/>
      <c r="D29" s="500" t="s">
        <v>177</v>
      </c>
      <c r="E29" s="500"/>
      <c r="F29" s="500"/>
      <c r="G29" s="500"/>
      <c r="H29" s="166" t="s">
        <v>259</v>
      </c>
      <c r="I29" s="229" t="str">
        <f>IF(COUNTBLANK(I24:I25)=0,(I24/I25),"")</f>
        <v/>
      </c>
      <c r="J29" s="108" t="s">
        <v>68</v>
      </c>
      <c r="K29" s="106" t="s">
        <v>34</v>
      </c>
    </row>
    <row r="30" spans="1:19" ht="15" customHeight="1">
      <c r="A30" s="109"/>
      <c r="B30" s="110"/>
      <c r="C30" s="57"/>
      <c r="D30" s="57"/>
      <c r="E30" s="57"/>
      <c r="F30" s="57"/>
      <c r="G30" s="57"/>
      <c r="H30" s="111"/>
      <c r="I30" s="257"/>
      <c r="J30" s="112"/>
      <c r="K30" s="113"/>
    </row>
    <row r="31" spans="1:19" s="7" customFormat="1">
      <c r="A31" s="62"/>
      <c r="B31" s="96" t="s">
        <v>95</v>
      </c>
      <c r="C31" s="57"/>
      <c r="D31" s="57"/>
      <c r="E31" s="57"/>
      <c r="F31" s="57"/>
      <c r="G31" s="57"/>
      <c r="H31" s="57"/>
      <c r="I31" s="191"/>
      <c r="J31" s="57"/>
      <c r="K31" s="63"/>
    </row>
    <row r="32" spans="1:19" s="7" customFormat="1" ht="15" customHeight="1">
      <c r="A32" s="62"/>
      <c r="B32" s="57"/>
      <c r="C32" s="57" t="s">
        <v>22</v>
      </c>
      <c r="D32" s="57"/>
      <c r="E32" s="57"/>
      <c r="F32" s="57"/>
      <c r="G32" s="57"/>
      <c r="H32" s="57"/>
      <c r="I32" s="191"/>
      <c r="J32" s="57"/>
      <c r="K32" s="63"/>
    </row>
    <row r="33" spans="1:11" s="7" customFormat="1" ht="15" customHeight="1">
      <c r="A33" s="62"/>
      <c r="B33" s="57"/>
      <c r="C33" s="57"/>
      <c r="D33" s="57"/>
      <c r="E33" s="57"/>
      <c r="F33" s="57"/>
      <c r="G33" s="57"/>
      <c r="H33" s="57"/>
      <c r="I33" s="191"/>
      <c r="J33" s="57"/>
      <c r="K33" s="63"/>
    </row>
    <row r="34" spans="1:11" ht="22.5" customHeight="1">
      <c r="A34" s="109"/>
      <c r="B34" s="96" t="s">
        <v>263</v>
      </c>
      <c r="C34" s="110"/>
      <c r="D34" s="114"/>
      <c r="E34" s="114"/>
      <c r="F34" s="114"/>
      <c r="G34" s="114"/>
      <c r="H34" s="111"/>
      <c r="I34" s="257"/>
      <c r="J34" s="112"/>
      <c r="K34" s="113"/>
    </row>
    <row r="35" spans="1:11" ht="15" customHeight="1">
      <c r="A35" s="109"/>
      <c r="B35" s="110"/>
      <c r="C35" s="57" t="s">
        <v>57</v>
      </c>
      <c r="D35" s="110"/>
      <c r="E35" s="57"/>
      <c r="F35" s="57"/>
      <c r="G35" s="57"/>
      <c r="H35" s="57"/>
      <c r="I35" s="191"/>
      <c r="J35" s="57"/>
      <c r="K35" s="113"/>
    </row>
    <row r="36" spans="1:11">
      <c r="A36" s="109"/>
      <c r="B36" s="110"/>
      <c r="C36" s="57"/>
      <c r="D36" s="57"/>
      <c r="E36" s="57"/>
      <c r="F36" s="57"/>
      <c r="G36" s="57"/>
      <c r="H36" s="57"/>
      <c r="I36" s="191"/>
      <c r="J36" s="57"/>
      <c r="K36" s="113"/>
    </row>
    <row r="37" spans="1:11" ht="18.75" customHeight="1">
      <c r="A37" s="109"/>
      <c r="B37" s="110"/>
      <c r="C37" s="57"/>
      <c r="D37" s="103"/>
      <c r="E37" s="57"/>
      <c r="F37" s="57"/>
      <c r="G37" s="57"/>
      <c r="H37" s="57"/>
      <c r="I37" s="191"/>
      <c r="J37" s="57"/>
      <c r="K37" s="113"/>
    </row>
    <row r="38" spans="1:11" ht="7.5" customHeight="1">
      <c r="A38" s="109"/>
      <c r="B38" s="110"/>
      <c r="C38" s="57"/>
      <c r="D38" s="103"/>
      <c r="E38" s="57"/>
      <c r="F38" s="57"/>
      <c r="G38" s="57"/>
      <c r="H38" s="57"/>
      <c r="I38" s="191"/>
      <c r="J38" s="57"/>
      <c r="K38" s="113"/>
    </row>
    <row r="39" spans="1:11" ht="18" customHeight="1">
      <c r="A39" s="109"/>
      <c r="B39" s="110"/>
      <c r="C39" s="50" t="s">
        <v>246</v>
      </c>
      <c r="D39" s="115" t="s">
        <v>236</v>
      </c>
      <c r="E39" s="57"/>
      <c r="F39" s="57"/>
      <c r="G39" s="57"/>
      <c r="H39" s="163" t="s">
        <v>178</v>
      </c>
      <c r="I39" s="224" t="str">
        <f>$I$20</f>
        <v/>
      </c>
      <c r="J39" s="75" t="s">
        <v>25</v>
      </c>
      <c r="K39" s="106" t="s">
        <v>34</v>
      </c>
    </row>
    <row r="40" spans="1:11" ht="17.25" customHeight="1" thickBot="1">
      <c r="A40" s="109"/>
      <c r="B40" s="110"/>
      <c r="C40" s="110"/>
      <c r="D40" s="526" t="s">
        <v>237</v>
      </c>
      <c r="E40" s="526"/>
      <c r="F40" s="526"/>
      <c r="G40" s="526"/>
      <c r="H40" s="163" t="s">
        <v>179</v>
      </c>
      <c r="I40" s="320">
        <v>1</v>
      </c>
      <c r="J40" s="67" t="s">
        <v>26</v>
      </c>
      <c r="K40" s="116"/>
    </row>
    <row r="41" spans="1:11" ht="20.45" customHeight="1" thickBot="1">
      <c r="A41" s="109"/>
      <c r="B41" s="110"/>
      <c r="C41" s="117"/>
      <c r="D41" s="57" t="s">
        <v>238</v>
      </c>
      <c r="E41" s="251"/>
      <c r="F41" s="251"/>
      <c r="G41" s="57"/>
      <c r="H41" s="165" t="s">
        <v>258</v>
      </c>
      <c r="I41" s="242" t="str">
        <f>IF(COUNTBLANK(I39:I40)=0,I39*I40,"")</f>
        <v/>
      </c>
      <c r="J41" s="118" t="s">
        <v>27</v>
      </c>
      <c r="K41" s="106" t="s">
        <v>32</v>
      </c>
    </row>
    <row r="42" spans="1:11" ht="23.25" customHeight="1">
      <c r="A42" s="109"/>
      <c r="B42" s="110"/>
      <c r="C42" s="57"/>
      <c r="D42" s="251"/>
      <c r="E42" s="119"/>
      <c r="F42" s="120"/>
      <c r="G42" s="57"/>
      <c r="H42" s="128"/>
      <c r="I42" s="191"/>
      <c r="J42" s="57"/>
      <c r="K42" s="113"/>
    </row>
    <row r="43" spans="1:11" ht="17.25" customHeight="1">
      <c r="A43" s="109"/>
      <c r="B43" s="110"/>
      <c r="C43" s="50" t="s">
        <v>247</v>
      </c>
      <c r="D43" s="115" t="s">
        <v>239</v>
      </c>
      <c r="E43" s="57"/>
      <c r="F43" s="57"/>
      <c r="G43" s="57"/>
      <c r="H43" s="163" t="s">
        <v>180</v>
      </c>
      <c r="I43" s="224" t="str">
        <f>$I$27</f>
        <v/>
      </c>
      <c r="J43" s="75" t="s">
        <v>25</v>
      </c>
      <c r="K43" s="106" t="s">
        <v>34</v>
      </c>
    </row>
    <row r="44" spans="1:11" ht="17.25" customHeight="1" thickBot="1">
      <c r="A44" s="109"/>
      <c r="B44" s="110"/>
      <c r="C44" s="57"/>
      <c r="D44" s="526" t="s">
        <v>240</v>
      </c>
      <c r="E44" s="526"/>
      <c r="F44" s="526"/>
      <c r="G44" s="526"/>
      <c r="H44" s="163" t="s">
        <v>179</v>
      </c>
      <c r="I44" s="320">
        <v>1</v>
      </c>
      <c r="J44" s="67" t="s">
        <v>26</v>
      </c>
      <c r="K44" s="116"/>
    </row>
    <row r="45" spans="1:11" ht="20.45" customHeight="1" thickBot="1">
      <c r="A45" s="109"/>
      <c r="B45" s="110"/>
      <c r="C45" s="57"/>
      <c r="D45" s="57" t="s">
        <v>241</v>
      </c>
      <c r="E45" s="251"/>
      <c r="F45" s="251"/>
      <c r="G45" s="57"/>
      <c r="H45" s="165" t="s">
        <v>257</v>
      </c>
      <c r="I45" s="242" t="str">
        <f>IF(COUNTBLANK(I43:I44)=0,I43*I44,"")</f>
        <v/>
      </c>
      <c r="J45" s="118" t="s">
        <v>27</v>
      </c>
      <c r="K45" s="106" t="s">
        <v>32</v>
      </c>
    </row>
    <row r="46" spans="1:11" ht="15" customHeight="1">
      <c r="A46" s="109"/>
      <c r="B46" s="110"/>
      <c r="C46" s="57"/>
      <c r="D46" s="251"/>
      <c r="E46" s="119"/>
      <c r="F46" s="120"/>
      <c r="G46" s="57"/>
      <c r="H46" s="128"/>
      <c r="I46" s="57"/>
      <c r="J46" s="57"/>
      <c r="K46" s="113"/>
    </row>
    <row r="47" spans="1:11" ht="15" customHeight="1">
      <c r="A47" s="109"/>
      <c r="B47" s="110"/>
      <c r="C47" s="57"/>
      <c r="D47" s="251"/>
      <c r="E47" s="119"/>
      <c r="F47" s="120"/>
      <c r="G47" s="57"/>
      <c r="H47" s="57"/>
      <c r="I47" s="57"/>
      <c r="J47" s="57"/>
      <c r="K47" s="113"/>
    </row>
    <row r="48" spans="1:11" ht="15" customHeight="1">
      <c r="A48" s="109"/>
      <c r="B48" s="110"/>
      <c r="C48" s="57"/>
      <c r="D48" s="251"/>
      <c r="E48" s="119"/>
      <c r="F48" s="120"/>
      <c r="G48" s="57"/>
      <c r="H48" s="57"/>
      <c r="I48" s="57"/>
      <c r="J48" s="57"/>
      <c r="K48" s="113"/>
    </row>
    <row r="49" spans="1:13" ht="15" customHeight="1">
      <c r="A49" s="109"/>
      <c r="B49" s="110"/>
      <c r="C49" s="57"/>
      <c r="D49" s="251"/>
      <c r="E49" s="119"/>
      <c r="F49" s="120"/>
      <c r="G49" s="57"/>
      <c r="H49" s="57"/>
      <c r="I49" s="57"/>
      <c r="J49" s="57"/>
      <c r="K49" s="113"/>
    </row>
    <row r="50" spans="1:13" s="21" customFormat="1" ht="16.350000000000001" customHeight="1" thickBot="1">
      <c r="A50" s="121"/>
      <c r="B50" s="122"/>
      <c r="C50" s="122"/>
      <c r="D50" s="122"/>
      <c r="E50" s="122"/>
      <c r="F50" s="122"/>
      <c r="G50" s="122"/>
      <c r="H50" s="122"/>
      <c r="I50" s="122"/>
      <c r="J50" s="122"/>
      <c r="K50" s="123"/>
    </row>
    <row r="51" spans="1:13" s="21" customFormat="1" ht="8.4499999999999993" customHeight="1"/>
    <row r="52" spans="1:13" s="21" customFormat="1" ht="15" customHeight="1"/>
    <row r="53" spans="1:13" ht="15" customHeight="1">
      <c r="A53" s="21"/>
      <c r="B53" s="21"/>
      <c r="C53" s="21"/>
      <c r="D53" s="21"/>
      <c r="E53" s="21"/>
      <c r="F53" s="21"/>
      <c r="G53" s="21"/>
      <c r="H53" s="21"/>
      <c r="I53" s="21"/>
      <c r="J53" s="21"/>
      <c r="K53" s="21"/>
      <c r="L53" s="21"/>
      <c r="M53" s="21"/>
    </row>
    <row r="54" spans="1:13" ht="15" customHeight="1">
      <c r="A54" s="21"/>
      <c r="B54" s="21"/>
      <c r="C54" s="21"/>
      <c r="D54" s="21"/>
      <c r="E54" s="21"/>
      <c r="F54" s="21"/>
      <c r="G54" s="21"/>
      <c r="H54" s="21"/>
      <c r="I54" s="21"/>
      <c r="J54" s="21"/>
      <c r="K54" s="21"/>
      <c r="L54" s="21"/>
      <c r="M54" s="21"/>
    </row>
    <row r="55" spans="1:13">
      <c r="K55" s="21"/>
      <c r="L55" s="21"/>
      <c r="M55" s="21"/>
    </row>
    <row r="56" spans="1:13">
      <c r="K56" s="21"/>
      <c r="L56" s="21"/>
      <c r="M56" s="21"/>
    </row>
  </sheetData>
  <sheetProtection password="CC9A" sheet="1" objects="1" scenarios="1" formatCells="0" formatRows="0" insertRows="0" deleteRows="0"/>
  <mergeCells count="12">
    <mergeCell ref="A3:B3"/>
    <mergeCell ref="A4:B4"/>
    <mergeCell ref="D44:G44"/>
    <mergeCell ref="A2:K2"/>
    <mergeCell ref="C3:I3"/>
    <mergeCell ref="J3:K3"/>
    <mergeCell ref="D40:G40"/>
    <mergeCell ref="C4:G4"/>
    <mergeCell ref="I4:K4"/>
    <mergeCell ref="D22:G22"/>
    <mergeCell ref="D29:G29"/>
    <mergeCell ref="B6:J7"/>
  </mergeCells>
  <phoneticPr fontId="3"/>
  <conditionalFormatting sqref="I40">
    <cfRule type="expression" dxfId="1" priority="3" stopIfTrue="1">
      <formula>$I$40&lt;&gt;1</formula>
    </cfRule>
  </conditionalFormatting>
  <conditionalFormatting sqref="I44">
    <cfRule type="expression" dxfId="0" priority="2" stopIfTrue="1">
      <formula>$I$44&lt;&gt;1</formula>
    </cfRule>
  </conditionalFormatting>
  <pageMargins left="0.78740157480314965" right="0.51181102362204722" top="0.59055118110236227" bottom="0.59055118110236227" header="0.19685039370078741" footer="0.19685039370078741"/>
  <pageSetup paperSize="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1.定格エネルギー消費量</vt:lpstr>
      <vt:lpstr>2.熱効率</vt:lpstr>
      <vt:lpstr>4.調理能力</vt:lpstr>
      <vt:lpstr>5.エネルギー消費量 </vt:lpstr>
      <vt:lpstr>'1.定格エネルギー消費量'!Print_Area</vt:lpstr>
      <vt:lpstr>'2.熱効率'!Print_Area</vt:lpstr>
      <vt:lpstr>'4.調理能力'!Print_Area</vt:lpstr>
      <vt:lpstr>'5.エネルギー消費量 '!Print_Area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2016-02-10T13:06:31Z</dcterms:created>
  <dcterms:modified xsi:type="dcterms:W3CDTF">2017-03-15T23:44:55Z</dcterms:modified>
</cp:coreProperties>
</file>